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11850"/>
  </bookViews>
  <sheets>
    <sheet name="Лист1" sheetId="1" r:id="rId1"/>
  </sheets>
  <definedNames>
    <definedName name="_xlnm.Print_Titles" localSheetId="0">Лист1!$A:$A,Лист1!$1:$2</definedName>
    <definedName name="_xlnm.Print_Area" localSheetId="0">Лист1!$A$1:$AF$209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8" i="1"/>
  <c r="C79"/>
  <c r="I207"/>
  <c r="J207"/>
  <c r="K207"/>
  <c r="L207"/>
  <c r="M207"/>
  <c r="N207"/>
  <c r="O207"/>
  <c r="P207"/>
  <c r="Q207"/>
  <c r="R207"/>
  <c r="S207"/>
  <c r="T207"/>
  <c r="U207"/>
  <c r="V207"/>
  <c r="W207"/>
  <c r="X207"/>
  <c r="Y207"/>
  <c r="Z207"/>
  <c r="AA207"/>
  <c r="AB207"/>
  <c r="AC207"/>
  <c r="AD207"/>
  <c r="AE207"/>
  <c r="H207"/>
  <c r="D207"/>
  <c r="E207"/>
  <c r="I108"/>
  <c r="J108"/>
  <c r="K108"/>
  <c r="L108"/>
  <c r="M108"/>
  <c r="N108"/>
  <c r="O108"/>
  <c r="P108"/>
  <c r="Q108"/>
  <c r="R108"/>
  <c r="S108"/>
  <c r="T108"/>
  <c r="U108"/>
  <c r="V108"/>
  <c r="W108"/>
  <c r="X108"/>
  <c r="Y108"/>
  <c r="Z108"/>
  <c r="AA108"/>
  <c r="AB108"/>
  <c r="AC108"/>
  <c r="AD108"/>
  <c r="AE108"/>
  <c r="H108"/>
  <c r="C108"/>
  <c r="C145"/>
  <c r="D108"/>
  <c r="E108"/>
  <c r="C82"/>
  <c r="C154"/>
  <c r="C204"/>
  <c r="D204"/>
  <c r="E204"/>
  <c r="C205"/>
  <c r="D205"/>
  <c r="E205"/>
  <c r="C206"/>
  <c r="D206"/>
  <c r="E206"/>
  <c r="C207"/>
  <c r="C133"/>
  <c r="C139"/>
  <c r="C18"/>
  <c r="C36"/>
  <c r="C42"/>
  <c r="C60"/>
  <c r="C66"/>
  <c r="C72"/>
  <c r="C104"/>
  <c r="C172"/>
  <c r="B173"/>
  <c r="C200"/>
  <c r="C193"/>
  <c r="C181"/>
  <c r="C173"/>
  <c r="C169"/>
  <c r="C157"/>
  <c r="E139"/>
  <c r="C105"/>
  <c r="C43"/>
  <c r="U191" l="1"/>
  <c r="U141"/>
  <c r="U135"/>
  <c r="T155" l="1"/>
  <c r="AD147" l="1"/>
  <c r="B151" l="1"/>
  <c r="E145"/>
  <c r="F145" s="1"/>
  <c r="E143"/>
  <c r="D143" s="1"/>
  <c r="C143"/>
  <c r="B143"/>
  <c r="F143" s="1"/>
  <c r="E142"/>
  <c r="D142" s="1"/>
  <c r="C142"/>
  <c r="B142"/>
  <c r="AD141"/>
  <c r="AD140" s="1"/>
  <c r="AC141"/>
  <c r="AC140" s="1"/>
  <c r="AB141"/>
  <c r="AA141"/>
  <c r="AA140" s="1"/>
  <c r="Z141"/>
  <c r="Z140" s="1"/>
  <c r="Y141"/>
  <c r="Y140" s="1"/>
  <c r="X141"/>
  <c r="W141"/>
  <c r="W140" s="1"/>
  <c r="V141"/>
  <c r="V140" s="1"/>
  <c r="T141"/>
  <c r="S141"/>
  <c r="R141"/>
  <c r="Q141"/>
  <c r="P141"/>
  <c r="O141"/>
  <c r="M141"/>
  <c r="M140" s="1"/>
  <c r="L141"/>
  <c r="K141"/>
  <c r="K140" s="1"/>
  <c r="J141"/>
  <c r="J140" s="1"/>
  <c r="I141"/>
  <c r="I140" s="1"/>
  <c r="H141"/>
  <c r="C141"/>
  <c r="C140" s="1"/>
  <c r="B141"/>
  <c r="AE140"/>
  <c r="AB140"/>
  <c r="X140"/>
  <c r="U140"/>
  <c r="T140"/>
  <c r="S140"/>
  <c r="R140"/>
  <c r="Q140"/>
  <c r="P140"/>
  <c r="O140"/>
  <c r="N140"/>
  <c r="L140"/>
  <c r="H140"/>
  <c r="F141" l="1"/>
  <c r="F140" s="1"/>
  <c r="E141"/>
  <c r="G141" s="1"/>
  <c r="G140" s="1"/>
  <c r="B140"/>
  <c r="E140"/>
  <c r="G143"/>
  <c r="G145"/>
  <c r="D145"/>
  <c r="D141" s="1"/>
  <c r="D140" s="1"/>
  <c r="I204"/>
  <c r="J204"/>
  <c r="K204"/>
  <c r="L204"/>
  <c r="M204"/>
  <c r="N204"/>
  <c r="O204"/>
  <c r="P204"/>
  <c r="Q204"/>
  <c r="R204"/>
  <c r="S204"/>
  <c r="T204"/>
  <c r="U204"/>
  <c r="V204"/>
  <c r="W204"/>
  <c r="X204"/>
  <c r="Y204"/>
  <c r="Z204"/>
  <c r="AA204"/>
  <c r="AB204"/>
  <c r="AC204"/>
  <c r="AD204"/>
  <c r="AE204"/>
  <c r="I205"/>
  <c r="K205"/>
  <c r="L205"/>
  <c r="M205"/>
  <c r="O205"/>
  <c r="Q205"/>
  <c r="R205"/>
  <c r="S205"/>
  <c r="T205"/>
  <c r="U205"/>
  <c r="V205"/>
  <c r="W205"/>
  <c r="Y205"/>
  <c r="Z205"/>
  <c r="AA205"/>
  <c r="AB205"/>
  <c r="AC205"/>
  <c r="AD205"/>
  <c r="AE205"/>
  <c r="I206"/>
  <c r="J206"/>
  <c r="K206"/>
  <c r="L206"/>
  <c r="M206"/>
  <c r="N206"/>
  <c r="O206"/>
  <c r="P206"/>
  <c r="Q206"/>
  <c r="R206"/>
  <c r="S206"/>
  <c r="T206"/>
  <c r="U206"/>
  <c r="V206"/>
  <c r="W206"/>
  <c r="X206"/>
  <c r="Y206"/>
  <c r="Z206"/>
  <c r="AA206"/>
  <c r="AB206"/>
  <c r="AC206"/>
  <c r="AD206"/>
  <c r="AE206"/>
  <c r="H206"/>
  <c r="H204"/>
  <c r="C125"/>
  <c r="C151"/>
  <c r="C162"/>
  <c r="C166"/>
  <c r="C167"/>
  <c r="R147" l="1"/>
  <c r="S147"/>
  <c r="T147" l="1"/>
  <c r="F139"/>
  <c r="E137"/>
  <c r="D137" s="1"/>
  <c r="C137"/>
  <c r="B137"/>
  <c r="F137" s="1"/>
  <c r="E136"/>
  <c r="D136" s="1"/>
  <c r="C136"/>
  <c r="C135" s="1"/>
  <c r="C134" s="1"/>
  <c r="B136"/>
  <c r="AD135"/>
  <c r="AC135"/>
  <c r="AC134" s="1"/>
  <c r="AB135"/>
  <c r="AB134" s="1"/>
  <c r="AA135"/>
  <c r="AA134" s="1"/>
  <c r="Z135"/>
  <c r="Y135"/>
  <c r="Y134" s="1"/>
  <c r="X135"/>
  <c r="X134" s="1"/>
  <c r="W135"/>
  <c r="W134" s="1"/>
  <c r="V135"/>
  <c r="U134"/>
  <c r="S135"/>
  <c r="R135"/>
  <c r="Q135"/>
  <c r="P135"/>
  <c r="O135"/>
  <c r="M135"/>
  <c r="M134" s="1"/>
  <c r="L135"/>
  <c r="K135"/>
  <c r="K134" s="1"/>
  <c r="J135"/>
  <c r="J134" s="1"/>
  <c r="I135"/>
  <c r="I134" s="1"/>
  <c r="H135"/>
  <c r="B135"/>
  <c r="B134" s="1"/>
  <c r="AE134"/>
  <c r="AD134"/>
  <c r="Z134"/>
  <c r="V134"/>
  <c r="T134"/>
  <c r="S134"/>
  <c r="R134"/>
  <c r="Q134"/>
  <c r="P134"/>
  <c r="O134"/>
  <c r="N134"/>
  <c r="L134"/>
  <c r="H134"/>
  <c r="E133"/>
  <c r="B133"/>
  <c r="E131"/>
  <c r="C131"/>
  <c r="B131"/>
  <c r="E130"/>
  <c r="D130" s="1"/>
  <c r="C130"/>
  <c r="B130"/>
  <c r="B129" s="1"/>
  <c r="B128" s="1"/>
  <c r="AD129"/>
  <c r="AC129"/>
  <c r="AC128" s="1"/>
  <c r="AB129"/>
  <c r="AA129"/>
  <c r="AA128" s="1"/>
  <c r="Z129"/>
  <c r="Y129"/>
  <c r="Y128" s="1"/>
  <c r="X129"/>
  <c r="W129"/>
  <c r="W128" s="1"/>
  <c r="V129"/>
  <c r="U129"/>
  <c r="U128" s="1"/>
  <c r="T129"/>
  <c r="S129"/>
  <c r="S128" s="1"/>
  <c r="R129"/>
  <c r="Q129"/>
  <c r="Q128" s="1"/>
  <c r="P129"/>
  <c r="O129"/>
  <c r="O128" s="1"/>
  <c r="N129"/>
  <c r="M129"/>
  <c r="M128" s="1"/>
  <c r="L129"/>
  <c r="K129"/>
  <c r="K128" s="1"/>
  <c r="J129"/>
  <c r="I129"/>
  <c r="I128" s="1"/>
  <c r="H129"/>
  <c r="E129"/>
  <c r="AE128"/>
  <c r="AD128"/>
  <c r="AB128"/>
  <c r="Z128"/>
  <c r="X128"/>
  <c r="V128"/>
  <c r="T128"/>
  <c r="R128"/>
  <c r="P128"/>
  <c r="N128"/>
  <c r="L128"/>
  <c r="J128"/>
  <c r="H128"/>
  <c r="C99"/>
  <c r="C93"/>
  <c r="C55"/>
  <c r="C25"/>
  <c r="E135" l="1"/>
  <c r="E134" s="1"/>
  <c r="C129"/>
  <c r="C128" s="1"/>
  <c r="G129"/>
  <c r="G128" s="1"/>
  <c r="F133"/>
  <c r="F135"/>
  <c r="F134" s="1"/>
  <c r="E128"/>
  <c r="F131"/>
  <c r="G137"/>
  <c r="G139"/>
  <c r="D139"/>
  <c r="F129"/>
  <c r="F128" s="1"/>
  <c r="G131"/>
  <c r="G133"/>
  <c r="D131"/>
  <c r="D133"/>
  <c r="G135" l="1"/>
  <c r="G134" s="1"/>
  <c r="D129"/>
  <c r="D128" s="1"/>
  <c r="D135"/>
  <c r="D134" s="1"/>
  <c r="E151"/>
  <c r="D151" s="1"/>
  <c r="Q147"/>
  <c r="C19" l="1"/>
  <c r="C119" l="1"/>
  <c r="C73"/>
  <c r="C37"/>
  <c r="C31"/>
  <c r="C30"/>
  <c r="C24"/>
  <c r="C35"/>
  <c r="N35" l="1"/>
  <c r="O155" l="1"/>
  <c r="G151"/>
  <c r="C113"/>
  <c r="F151"/>
  <c r="N146"/>
  <c r="O147"/>
  <c r="E149"/>
  <c r="C149"/>
  <c r="B149"/>
  <c r="E148"/>
  <c r="D148" s="1"/>
  <c r="C148"/>
  <c r="C147" s="1"/>
  <c r="C146" s="1"/>
  <c r="B148"/>
  <c r="AD146"/>
  <c r="AC147"/>
  <c r="AB147"/>
  <c r="AB146" s="1"/>
  <c r="AA147"/>
  <c r="Z147"/>
  <c r="Z146" s="1"/>
  <c r="Y147"/>
  <c r="X147"/>
  <c r="X146" s="1"/>
  <c r="W147"/>
  <c r="V147"/>
  <c r="V146" s="1"/>
  <c r="U147"/>
  <c r="P147"/>
  <c r="P146" s="1"/>
  <c r="M147"/>
  <c r="L147"/>
  <c r="L146" s="1"/>
  <c r="K147"/>
  <c r="J147"/>
  <c r="J146" s="1"/>
  <c r="I147"/>
  <c r="H147"/>
  <c r="H146" s="1"/>
  <c r="AE146"/>
  <c r="AC146"/>
  <c r="AA146"/>
  <c r="Y146"/>
  <c r="W146"/>
  <c r="U146"/>
  <c r="T146"/>
  <c r="S146"/>
  <c r="R146"/>
  <c r="Q146"/>
  <c r="O146"/>
  <c r="M146"/>
  <c r="K146"/>
  <c r="I146"/>
  <c r="E147" l="1"/>
  <c r="E146" s="1"/>
  <c r="B147"/>
  <c r="B146" s="1"/>
  <c r="F149"/>
  <c r="G149"/>
  <c r="D149"/>
  <c r="D147" s="1"/>
  <c r="D146" s="1"/>
  <c r="C98"/>
  <c r="G147" l="1"/>
  <c r="G146" s="1"/>
  <c r="F147"/>
  <c r="F146" s="1"/>
  <c r="K179"/>
  <c r="K178" s="1"/>
  <c r="B19"/>
  <c r="E19"/>
  <c r="D19" s="1"/>
  <c r="E25"/>
  <c r="D25" s="1"/>
  <c r="B25"/>
  <c r="F25" s="1"/>
  <c r="E31"/>
  <c r="D31" s="1"/>
  <c r="B31"/>
  <c r="E37"/>
  <c r="D37" s="1"/>
  <c r="B37"/>
  <c r="E43"/>
  <c r="D43" s="1"/>
  <c r="B43"/>
  <c r="E49"/>
  <c r="D49" s="1"/>
  <c r="C49"/>
  <c r="B49"/>
  <c r="E55"/>
  <c r="E61"/>
  <c r="D61" s="1"/>
  <c r="E67"/>
  <c r="D67" s="1"/>
  <c r="C67"/>
  <c r="B67"/>
  <c r="E73"/>
  <c r="D73" s="1"/>
  <c r="B73"/>
  <c r="E79"/>
  <c r="B79"/>
  <c r="E87"/>
  <c r="D87" s="1"/>
  <c r="C87"/>
  <c r="B87"/>
  <c r="E93"/>
  <c r="D93" s="1"/>
  <c r="B93"/>
  <c r="E99"/>
  <c r="B99"/>
  <c r="B105"/>
  <c r="B205" s="1"/>
  <c r="E125"/>
  <c r="D125" s="1"/>
  <c r="B125"/>
  <c r="E124"/>
  <c r="D124" s="1"/>
  <c r="C124"/>
  <c r="C123" s="1"/>
  <c r="C122" s="1"/>
  <c r="B124"/>
  <c r="E119"/>
  <c r="D119" s="1"/>
  <c r="B119"/>
  <c r="E118"/>
  <c r="C118"/>
  <c r="C117" s="1"/>
  <c r="C116" s="1"/>
  <c r="B118"/>
  <c r="E113"/>
  <c r="D113" s="1"/>
  <c r="B113"/>
  <c r="E112"/>
  <c r="D112" s="1"/>
  <c r="C112"/>
  <c r="C111" s="1"/>
  <c r="C110" s="1"/>
  <c r="B112"/>
  <c r="E105"/>
  <c r="D105" s="1"/>
  <c r="E104"/>
  <c r="B104"/>
  <c r="C103"/>
  <c r="C102" s="1"/>
  <c r="E98"/>
  <c r="D98" s="1"/>
  <c r="B98"/>
  <c r="C97"/>
  <c r="C96" s="1"/>
  <c r="E92"/>
  <c r="D92" s="1"/>
  <c r="C92"/>
  <c r="B92"/>
  <c r="B91"/>
  <c r="E86"/>
  <c r="D86" s="1"/>
  <c r="C86"/>
  <c r="B86"/>
  <c r="E78"/>
  <c r="B78"/>
  <c r="C77"/>
  <c r="C76" s="1"/>
  <c r="E72"/>
  <c r="D72" s="1"/>
  <c r="B72"/>
  <c r="C71"/>
  <c r="C70" s="1"/>
  <c r="E66"/>
  <c r="D66" s="1"/>
  <c r="B66"/>
  <c r="E60"/>
  <c r="B60"/>
  <c r="E54"/>
  <c r="C54"/>
  <c r="B54"/>
  <c r="B53" s="1"/>
  <c r="B52" s="1"/>
  <c r="C53"/>
  <c r="E50"/>
  <c r="C50"/>
  <c r="E48"/>
  <c r="C48"/>
  <c r="B48"/>
  <c r="E42"/>
  <c r="D42" s="1"/>
  <c r="B42"/>
  <c r="B41" s="1"/>
  <c r="B40" s="1"/>
  <c r="E36"/>
  <c r="D36" s="1"/>
  <c r="B36"/>
  <c r="C34"/>
  <c r="C29"/>
  <c r="C28" s="1"/>
  <c r="E30"/>
  <c r="D30" s="1"/>
  <c r="H10"/>
  <c r="E202"/>
  <c r="B202"/>
  <c r="E201"/>
  <c r="B201"/>
  <c r="E200"/>
  <c r="D200" s="1"/>
  <c r="B200"/>
  <c r="B198" s="1"/>
  <c r="B197" s="1"/>
  <c r="B196" s="1"/>
  <c r="E199"/>
  <c r="D199" s="1"/>
  <c r="C199"/>
  <c r="B199"/>
  <c r="AD198"/>
  <c r="AD197" s="1"/>
  <c r="AD196" s="1"/>
  <c r="AC198"/>
  <c r="AB198"/>
  <c r="AB197" s="1"/>
  <c r="AB196" s="1"/>
  <c r="AA198"/>
  <c r="AA197" s="1"/>
  <c r="AA196" s="1"/>
  <c r="Z198"/>
  <c r="Z197" s="1"/>
  <c r="Z196" s="1"/>
  <c r="Y198"/>
  <c r="X198"/>
  <c r="X197" s="1"/>
  <c r="X196" s="1"/>
  <c r="W198"/>
  <c r="W197" s="1"/>
  <c r="W196" s="1"/>
  <c r="V198"/>
  <c r="V197" s="1"/>
  <c r="V196" s="1"/>
  <c r="U198"/>
  <c r="U197" s="1"/>
  <c r="U196" s="1"/>
  <c r="T198"/>
  <c r="T197" s="1"/>
  <c r="T196" s="1"/>
  <c r="S198"/>
  <c r="S197" s="1"/>
  <c r="S196" s="1"/>
  <c r="R198"/>
  <c r="Q198"/>
  <c r="P198"/>
  <c r="O198"/>
  <c r="O197" s="1"/>
  <c r="O196" s="1"/>
  <c r="N198"/>
  <c r="N197" s="1"/>
  <c r="N196" s="1"/>
  <c r="M198"/>
  <c r="L198"/>
  <c r="L197" s="1"/>
  <c r="L196" s="1"/>
  <c r="K198"/>
  <c r="K197" s="1"/>
  <c r="K196" s="1"/>
  <c r="J198"/>
  <c r="I198"/>
  <c r="H198"/>
  <c r="AE197"/>
  <c r="AE196" s="1"/>
  <c r="AC197"/>
  <c r="AC196" s="1"/>
  <c r="Y197"/>
  <c r="R197"/>
  <c r="R196" s="1"/>
  <c r="Q197"/>
  <c r="P197"/>
  <c r="P196" s="1"/>
  <c r="M197"/>
  <c r="J197"/>
  <c r="J196" s="1"/>
  <c r="I197"/>
  <c r="H197"/>
  <c r="H196" s="1"/>
  <c r="Y196"/>
  <c r="Q196"/>
  <c r="M196"/>
  <c r="I196"/>
  <c r="E195"/>
  <c r="B195"/>
  <c r="E194"/>
  <c r="B194"/>
  <c r="E193"/>
  <c r="B193"/>
  <c r="C192"/>
  <c r="C191" s="1"/>
  <c r="C190" s="1"/>
  <c r="B192"/>
  <c r="AD191"/>
  <c r="AD190" s="1"/>
  <c r="AC191"/>
  <c r="AC190" s="1"/>
  <c r="AB191"/>
  <c r="AB190" s="1"/>
  <c r="AA191"/>
  <c r="Z191"/>
  <c r="Z190" s="1"/>
  <c r="Y191"/>
  <c r="Y190" s="1"/>
  <c r="X191"/>
  <c r="X190" s="1"/>
  <c r="W191"/>
  <c r="V191"/>
  <c r="V190" s="1"/>
  <c r="T191"/>
  <c r="T190" s="1"/>
  <c r="S191"/>
  <c r="S190" s="1"/>
  <c r="R191"/>
  <c r="R190" s="1"/>
  <c r="Q191"/>
  <c r="Q190" s="1"/>
  <c r="P191"/>
  <c r="P190" s="1"/>
  <c r="O191"/>
  <c r="O190" s="1"/>
  <c r="N191"/>
  <c r="N190" s="1"/>
  <c r="M191"/>
  <c r="L191"/>
  <c r="L190" s="1"/>
  <c r="K191"/>
  <c r="K190" s="1"/>
  <c r="J191"/>
  <c r="J190" s="1"/>
  <c r="I191"/>
  <c r="H191"/>
  <c r="H190" s="1"/>
  <c r="AA190"/>
  <c r="W190"/>
  <c r="U190"/>
  <c r="M190"/>
  <c r="I190"/>
  <c r="E189"/>
  <c r="B189"/>
  <c r="E188"/>
  <c r="B188"/>
  <c r="E187"/>
  <c r="D187" s="1"/>
  <c r="C187"/>
  <c r="B187"/>
  <c r="C186"/>
  <c r="B186"/>
  <c r="AD185"/>
  <c r="AD184" s="1"/>
  <c r="AC185"/>
  <c r="AC184" s="1"/>
  <c r="AB185"/>
  <c r="AA185"/>
  <c r="AA184" s="1"/>
  <c r="Z185"/>
  <c r="Z184" s="1"/>
  <c r="Y185"/>
  <c r="Y184" s="1"/>
  <c r="X185"/>
  <c r="X184" s="1"/>
  <c r="W185"/>
  <c r="W184" s="1"/>
  <c r="V185"/>
  <c r="V184" s="1"/>
  <c r="U185"/>
  <c r="U184" s="1"/>
  <c r="T185"/>
  <c r="S185"/>
  <c r="S184" s="1"/>
  <c r="R185"/>
  <c r="R184" s="1"/>
  <c r="Q185"/>
  <c r="Q184" s="1"/>
  <c r="P185"/>
  <c r="P184" s="1"/>
  <c r="O185"/>
  <c r="O184" s="1"/>
  <c r="N185"/>
  <c r="N184" s="1"/>
  <c r="M185"/>
  <c r="M184" s="1"/>
  <c r="L185"/>
  <c r="K185"/>
  <c r="K184" s="1"/>
  <c r="J185"/>
  <c r="J184" s="1"/>
  <c r="I185"/>
  <c r="I184" s="1"/>
  <c r="H185"/>
  <c r="H184" s="1"/>
  <c r="AE184"/>
  <c r="AB184"/>
  <c r="T184"/>
  <c r="L184"/>
  <c r="G184"/>
  <c r="F184"/>
  <c r="B183"/>
  <c r="E182"/>
  <c r="B182"/>
  <c r="E181"/>
  <c r="B181"/>
  <c r="E180"/>
  <c r="D180" s="1"/>
  <c r="C180"/>
  <c r="C179" s="1"/>
  <c r="C178" s="1"/>
  <c r="B180"/>
  <c r="AD179"/>
  <c r="AD178" s="1"/>
  <c r="AC179"/>
  <c r="AC178" s="1"/>
  <c r="AB179"/>
  <c r="AB178" s="1"/>
  <c r="AA179"/>
  <c r="AA178" s="1"/>
  <c r="Z179"/>
  <c r="Z178" s="1"/>
  <c r="Y179"/>
  <c r="Y178" s="1"/>
  <c r="X179"/>
  <c r="X178" s="1"/>
  <c r="W179"/>
  <c r="W178" s="1"/>
  <c r="V179"/>
  <c r="V178" s="1"/>
  <c r="U179"/>
  <c r="U178" s="1"/>
  <c r="T179"/>
  <c r="T178" s="1"/>
  <c r="S179"/>
  <c r="S178" s="1"/>
  <c r="R179"/>
  <c r="R178" s="1"/>
  <c r="Q179"/>
  <c r="Q178" s="1"/>
  <c r="P179"/>
  <c r="P178" s="1"/>
  <c r="O179"/>
  <c r="O178" s="1"/>
  <c r="N179"/>
  <c r="N178" s="1"/>
  <c r="M179"/>
  <c r="M178" s="1"/>
  <c r="L179"/>
  <c r="L178" s="1"/>
  <c r="J179"/>
  <c r="J178" s="1"/>
  <c r="I179"/>
  <c r="I178" s="1"/>
  <c r="H179"/>
  <c r="H178" s="1"/>
  <c r="AE178"/>
  <c r="E175"/>
  <c r="B175"/>
  <c r="B174"/>
  <c r="E173"/>
  <c r="B172"/>
  <c r="AD171"/>
  <c r="AC171"/>
  <c r="AB171"/>
  <c r="AA171"/>
  <c r="Z171"/>
  <c r="Y171"/>
  <c r="X171"/>
  <c r="W171"/>
  <c r="V171"/>
  <c r="U171"/>
  <c r="T171"/>
  <c r="S171"/>
  <c r="R171"/>
  <c r="Q171"/>
  <c r="P171"/>
  <c r="O171"/>
  <c r="N171"/>
  <c r="M171"/>
  <c r="L171"/>
  <c r="K171"/>
  <c r="J171"/>
  <c r="I171"/>
  <c r="H171"/>
  <c r="AE170"/>
  <c r="AD170"/>
  <c r="AC170"/>
  <c r="AB170"/>
  <c r="AA170"/>
  <c r="Z170"/>
  <c r="Y170"/>
  <c r="X170"/>
  <c r="W170"/>
  <c r="V170"/>
  <c r="U170"/>
  <c r="T170"/>
  <c r="S170"/>
  <c r="R170"/>
  <c r="Q170"/>
  <c r="P170"/>
  <c r="O170"/>
  <c r="N170"/>
  <c r="M170"/>
  <c r="L170"/>
  <c r="L153" s="1"/>
  <c r="L152" s="1"/>
  <c r="K170"/>
  <c r="J170"/>
  <c r="I170"/>
  <c r="H170"/>
  <c r="E169"/>
  <c r="B169"/>
  <c r="B207" s="1"/>
  <c r="E168"/>
  <c r="B168"/>
  <c r="E167"/>
  <c r="B167"/>
  <c r="E166"/>
  <c r="D166" s="1"/>
  <c r="C165"/>
  <c r="B166"/>
  <c r="AE165"/>
  <c r="AD165"/>
  <c r="AC165"/>
  <c r="AB165"/>
  <c r="AA165"/>
  <c r="Z165"/>
  <c r="Y165"/>
  <c r="X165"/>
  <c r="W165"/>
  <c r="V165"/>
  <c r="U165"/>
  <c r="T165"/>
  <c r="S165"/>
  <c r="R165"/>
  <c r="Q165"/>
  <c r="P165"/>
  <c r="O165"/>
  <c r="N165"/>
  <c r="M165"/>
  <c r="L165"/>
  <c r="K165"/>
  <c r="J165"/>
  <c r="I165"/>
  <c r="H165"/>
  <c r="E164"/>
  <c r="B164"/>
  <c r="E163"/>
  <c r="B163"/>
  <c r="E162"/>
  <c r="B162"/>
  <c r="E161"/>
  <c r="D161" s="1"/>
  <c r="C161"/>
  <c r="B161"/>
  <c r="AE160"/>
  <c r="AD160"/>
  <c r="AC160"/>
  <c r="AB160"/>
  <c r="AA160"/>
  <c r="Z160"/>
  <c r="Y160"/>
  <c r="X160"/>
  <c r="W160"/>
  <c r="V160"/>
  <c r="U160"/>
  <c r="T160"/>
  <c r="S160"/>
  <c r="R160"/>
  <c r="P160"/>
  <c r="O160"/>
  <c r="N160"/>
  <c r="M160"/>
  <c r="L160"/>
  <c r="K160"/>
  <c r="J160"/>
  <c r="I160"/>
  <c r="H160"/>
  <c r="E159"/>
  <c r="B159"/>
  <c r="E158"/>
  <c r="B158"/>
  <c r="E157"/>
  <c r="G157" s="1"/>
  <c r="B157"/>
  <c r="E156"/>
  <c r="D156" s="1"/>
  <c r="C156"/>
  <c r="C155" s="1"/>
  <c r="B156"/>
  <c r="AD155"/>
  <c r="AC155"/>
  <c r="AB155"/>
  <c r="AA155"/>
  <c r="Z155"/>
  <c r="Y155"/>
  <c r="X155"/>
  <c r="W155"/>
  <c r="V155"/>
  <c r="U155"/>
  <c r="S155"/>
  <c r="R155"/>
  <c r="Q155"/>
  <c r="P155"/>
  <c r="N155"/>
  <c r="N154" s="1"/>
  <c r="M155"/>
  <c r="L155"/>
  <c r="K155"/>
  <c r="J155"/>
  <c r="I155"/>
  <c r="H155"/>
  <c r="AD123"/>
  <c r="AC123"/>
  <c r="AB123"/>
  <c r="AA123"/>
  <c r="Z123"/>
  <c r="Y123"/>
  <c r="X123"/>
  <c r="W123"/>
  <c r="V123"/>
  <c r="U123"/>
  <c r="T123"/>
  <c r="S123"/>
  <c r="R123"/>
  <c r="Q123"/>
  <c r="P123"/>
  <c r="O123"/>
  <c r="N123"/>
  <c r="M123"/>
  <c r="L123"/>
  <c r="K123"/>
  <c r="J123"/>
  <c r="I123"/>
  <c r="H123"/>
  <c r="AE122"/>
  <c r="AD122"/>
  <c r="AC122"/>
  <c r="AB122"/>
  <c r="AA122"/>
  <c r="Z122"/>
  <c r="Y122"/>
  <c r="X122"/>
  <c r="W122"/>
  <c r="V122"/>
  <c r="U122"/>
  <c r="T122"/>
  <c r="S122"/>
  <c r="R122"/>
  <c r="Q122"/>
  <c r="P122"/>
  <c r="O122"/>
  <c r="N122"/>
  <c r="M122"/>
  <c r="L122"/>
  <c r="K122"/>
  <c r="J122"/>
  <c r="I122"/>
  <c r="H122"/>
  <c r="AE117"/>
  <c r="AD117"/>
  <c r="AD116" s="1"/>
  <c r="AC117"/>
  <c r="AC116" s="1"/>
  <c r="AB117"/>
  <c r="AB116" s="1"/>
  <c r="AA117"/>
  <c r="AA116" s="1"/>
  <c r="Z117"/>
  <c r="Z116" s="1"/>
  <c r="Y117"/>
  <c r="X117"/>
  <c r="X116" s="1"/>
  <c r="W117"/>
  <c r="W116" s="1"/>
  <c r="V117"/>
  <c r="V116" s="1"/>
  <c r="U117"/>
  <c r="T117"/>
  <c r="T116" s="1"/>
  <c r="S117"/>
  <c r="S116" s="1"/>
  <c r="R117"/>
  <c r="R116" s="1"/>
  <c r="Q117"/>
  <c r="Q116" s="1"/>
  <c r="P117"/>
  <c r="P116" s="1"/>
  <c r="O117"/>
  <c r="N117"/>
  <c r="N116" s="1"/>
  <c r="M117"/>
  <c r="M116" s="1"/>
  <c r="L117"/>
  <c r="L116" s="1"/>
  <c r="K117"/>
  <c r="K116" s="1"/>
  <c r="J117"/>
  <c r="J116" s="1"/>
  <c r="I117"/>
  <c r="H117"/>
  <c r="H116" s="1"/>
  <c r="AE116"/>
  <c r="Y116"/>
  <c r="U116"/>
  <c r="O116"/>
  <c r="I116"/>
  <c r="AE111"/>
  <c r="AE103" s="1"/>
  <c r="AE102" s="1"/>
  <c r="AD111"/>
  <c r="AC111"/>
  <c r="AC110" s="1"/>
  <c r="AB111"/>
  <c r="AA111"/>
  <c r="AA110" s="1"/>
  <c r="Z111"/>
  <c r="Y111"/>
  <c r="Y110" s="1"/>
  <c r="X111"/>
  <c r="W111"/>
  <c r="W110" s="1"/>
  <c r="V111"/>
  <c r="U111"/>
  <c r="U110" s="1"/>
  <c r="T111"/>
  <c r="S111"/>
  <c r="S110" s="1"/>
  <c r="R111"/>
  <c r="Q111"/>
  <c r="Q110" s="1"/>
  <c r="P111"/>
  <c r="O111"/>
  <c r="O110" s="1"/>
  <c r="N111"/>
  <c r="M111"/>
  <c r="M110" s="1"/>
  <c r="L111"/>
  <c r="K111"/>
  <c r="K110" s="1"/>
  <c r="J111"/>
  <c r="I111"/>
  <c r="I110" s="1"/>
  <c r="H111"/>
  <c r="AD110"/>
  <c r="AB110"/>
  <c r="Z110"/>
  <c r="X110"/>
  <c r="V110"/>
  <c r="T110"/>
  <c r="R110"/>
  <c r="P110"/>
  <c r="N110"/>
  <c r="L110"/>
  <c r="J110"/>
  <c r="H110"/>
  <c r="AD103"/>
  <c r="AD102" s="1"/>
  <c r="AC103"/>
  <c r="AB103"/>
  <c r="AB102" s="1"/>
  <c r="AA103"/>
  <c r="AA102" s="1"/>
  <c r="Z103"/>
  <c r="Z102" s="1"/>
  <c r="Y103"/>
  <c r="Y102" s="1"/>
  <c r="X103"/>
  <c r="X102" s="1"/>
  <c r="W103"/>
  <c r="W102" s="1"/>
  <c r="V103"/>
  <c r="V102" s="1"/>
  <c r="U103"/>
  <c r="U102" s="1"/>
  <c r="T103"/>
  <c r="T102" s="1"/>
  <c r="S103"/>
  <c r="R103"/>
  <c r="R102" s="1"/>
  <c r="Q103"/>
  <c r="Q102" s="1"/>
  <c r="P103"/>
  <c r="P102" s="1"/>
  <c r="O103"/>
  <c r="O102" s="1"/>
  <c r="N103"/>
  <c r="N102" s="1"/>
  <c r="M103"/>
  <c r="M102" s="1"/>
  <c r="L103"/>
  <c r="L102" s="1"/>
  <c r="K103"/>
  <c r="K102" s="1"/>
  <c r="J103"/>
  <c r="J102" s="1"/>
  <c r="I103"/>
  <c r="H103"/>
  <c r="H102" s="1"/>
  <c r="AC102"/>
  <c r="I102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AE91"/>
  <c r="E192" s="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AE85"/>
  <c r="E186" s="1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N82" s="1"/>
  <c r="M84"/>
  <c r="L84"/>
  <c r="K84"/>
  <c r="J84"/>
  <c r="I84"/>
  <c r="H84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AE65"/>
  <c r="AD65"/>
  <c r="AC65"/>
  <c r="AB65"/>
  <c r="AA65"/>
  <c r="Z65"/>
  <c r="Y65"/>
  <c r="X65"/>
  <c r="W65"/>
  <c r="V65"/>
  <c r="U65"/>
  <c r="T65"/>
  <c r="S65"/>
  <c r="R65"/>
  <c r="R64" s="1"/>
  <c r="Q65"/>
  <c r="P65"/>
  <c r="O65"/>
  <c r="N65"/>
  <c r="M65"/>
  <c r="L65"/>
  <c r="K65"/>
  <c r="J65"/>
  <c r="I65"/>
  <c r="I64" s="1"/>
  <c r="H65"/>
  <c r="H64" s="1"/>
  <c r="AE64"/>
  <c r="E183" s="1"/>
  <c r="AD64"/>
  <c r="AC64"/>
  <c r="AB64"/>
  <c r="AA64"/>
  <c r="Z64"/>
  <c r="Y64"/>
  <c r="X64"/>
  <c r="W64"/>
  <c r="V64"/>
  <c r="U64"/>
  <c r="T64"/>
  <c r="Q64"/>
  <c r="P64"/>
  <c r="O64"/>
  <c r="N64"/>
  <c r="M64"/>
  <c r="L64"/>
  <c r="K64"/>
  <c r="J64"/>
  <c r="X61"/>
  <c r="X205" s="1"/>
  <c r="P61"/>
  <c r="P205" s="1"/>
  <c r="N61"/>
  <c r="N205" s="1"/>
  <c r="J61"/>
  <c r="H61"/>
  <c r="AE59"/>
  <c r="AE58" s="1"/>
  <c r="AD59"/>
  <c r="AC59"/>
  <c r="AC58" s="1"/>
  <c r="AB59"/>
  <c r="AB58" s="1"/>
  <c r="AA59"/>
  <c r="AA58" s="1"/>
  <c r="Z59"/>
  <c r="Z58" s="1"/>
  <c r="Y59"/>
  <c r="W59"/>
  <c r="W58" s="1"/>
  <c r="U59"/>
  <c r="U58" s="1"/>
  <c r="S59"/>
  <c r="Q59"/>
  <c r="Q58" s="1"/>
  <c r="O59"/>
  <c r="O58" s="1"/>
  <c r="M59"/>
  <c r="L59"/>
  <c r="K59"/>
  <c r="K58" s="1"/>
  <c r="I59"/>
  <c r="I58" s="1"/>
  <c r="AD58"/>
  <c r="Y58"/>
  <c r="S58"/>
  <c r="M58"/>
  <c r="L58"/>
  <c r="G55"/>
  <c r="AE53"/>
  <c r="E172" s="1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C52"/>
  <c r="B206"/>
  <c r="F49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AE41"/>
  <c r="AE40" s="1"/>
  <c r="AD41"/>
  <c r="AC41"/>
  <c r="AC40" s="1"/>
  <c r="AB41"/>
  <c r="AA41"/>
  <c r="AA40" s="1"/>
  <c r="Z41"/>
  <c r="Y41"/>
  <c r="Y40" s="1"/>
  <c r="X41"/>
  <c r="W41"/>
  <c r="W40" s="1"/>
  <c r="V41"/>
  <c r="U41"/>
  <c r="U40" s="1"/>
  <c r="T41"/>
  <c r="S41"/>
  <c r="S40" s="1"/>
  <c r="R41"/>
  <c r="Q41"/>
  <c r="P41"/>
  <c r="O41"/>
  <c r="O40" s="1"/>
  <c r="N41"/>
  <c r="M41"/>
  <c r="M40" s="1"/>
  <c r="L41"/>
  <c r="K41"/>
  <c r="K40" s="1"/>
  <c r="J41"/>
  <c r="AD40"/>
  <c r="AB40"/>
  <c r="Z40"/>
  <c r="X40"/>
  <c r="V40"/>
  <c r="T40"/>
  <c r="R40"/>
  <c r="Q40"/>
  <c r="P40"/>
  <c r="N40"/>
  <c r="L40"/>
  <c r="J40"/>
  <c r="I40"/>
  <c r="H40"/>
  <c r="AC35"/>
  <c r="AC34" s="1"/>
  <c r="AB35"/>
  <c r="AB34" s="1"/>
  <c r="N34"/>
  <c r="AE34"/>
  <c r="AD34"/>
  <c r="AA34"/>
  <c r="Z34"/>
  <c r="Y34"/>
  <c r="X34"/>
  <c r="W34"/>
  <c r="V34"/>
  <c r="U34"/>
  <c r="T34"/>
  <c r="S34"/>
  <c r="R34"/>
  <c r="Q34"/>
  <c r="P34"/>
  <c r="O34"/>
  <c r="M34"/>
  <c r="L34"/>
  <c r="K34"/>
  <c r="J34"/>
  <c r="I34"/>
  <c r="H34"/>
  <c r="B30"/>
  <c r="AC29"/>
  <c r="AB29"/>
  <c r="AB28" s="1"/>
  <c r="N29"/>
  <c r="AE28"/>
  <c r="AD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5"/>
  <c r="E24"/>
  <c r="D24" s="1"/>
  <c r="C23"/>
  <c r="C22" s="1"/>
  <c r="B24"/>
  <c r="AE23"/>
  <c r="AE22" s="1"/>
  <c r="AD23"/>
  <c r="AC23"/>
  <c r="AB23"/>
  <c r="AA23"/>
  <c r="AA22" s="1"/>
  <c r="Z23"/>
  <c r="Z22" s="1"/>
  <c r="Y23"/>
  <c r="Y22" s="1"/>
  <c r="X23"/>
  <c r="W23"/>
  <c r="W22" s="1"/>
  <c r="V23"/>
  <c r="V22" s="1"/>
  <c r="U23"/>
  <c r="T23"/>
  <c r="T22" s="1"/>
  <c r="S23"/>
  <c r="S22" s="1"/>
  <c r="R23"/>
  <c r="Q23"/>
  <c r="Q22" s="1"/>
  <c r="P23"/>
  <c r="P22" s="1"/>
  <c r="O23"/>
  <c r="O22" s="1"/>
  <c r="N23"/>
  <c r="M23"/>
  <c r="L23"/>
  <c r="K23"/>
  <c r="J23"/>
  <c r="I23"/>
  <c r="H23"/>
  <c r="AD22"/>
  <c r="AC22"/>
  <c r="AB22"/>
  <c r="X22"/>
  <c r="U22"/>
  <c r="R22"/>
  <c r="N22"/>
  <c r="M22"/>
  <c r="L22"/>
  <c r="K22"/>
  <c r="J22"/>
  <c r="I22"/>
  <c r="H22"/>
  <c r="E18"/>
  <c r="D18" s="1"/>
  <c r="B18"/>
  <c r="B17" s="1"/>
  <c r="B16" s="1"/>
  <c r="AD17"/>
  <c r="AD16" s="1"/>
  <c r="AC17"/>
  <c r="AB17"/>
  <c r="AA17"/>
  <c r="Z17"/>
  <c r="Z16" s="1"/>
  <c r="Y17"/>
  <c r="Y16" s="1"/>
  <c r="X17"/>
  <c r="X16" s="1"/>
  <c r="W17"/>
  <c r="V17"/>
  <c r="V16" s="1"/>
  <c r="U17"/>
  <c r="U16" s="1"/>
  <c r="T17"/>
  <c r="T16" s="1"/>
  <c r="S17"/>
  <c r="S16" s="1"/>
  <c r="R17"/>
  <c r="R16" s="1"/>
  <c r="Q17"/>
  <c r="P17"/>
  <c r="P16" s="1"/>
  <c r="O17"/>
  <c r="O16" s="1"/>
  <c r="N17"/>
  <c r="N16" s="1"/>
  <c r="M17"/>
  <c r="L17"/>
  <c r="L16" s="1"/>
  <c r="K17"/>
  <c r="J17"/>
  <c r="J16" s="1"/>
  <c r="I17"/>
  <c r="H17"/>
  <c r="H16" s="1"/>
  <c r="C17"/>
  <c r="AE16"/>
  <c r="AC16"/>
  <c r="AB16"/>
  <c r="AA16"/>
  <c r="W16"/>
  <c r="Q16"/>
  <c r="M16"/>
  <c r="K16"/>
  <c r="I16"/>
  <c r="C16"/>
  <c r="E13"/>
  <c r="C13"/>
  <c r="B13"/>
  <c r="E12"/>
  <c r="C12"/>
  <c r="B12"/>
  <c r="AE11"/>
  <c r="AE10" s="1"/>
  <c r="AD11"/>
  <c r="AD10" s="1"/>
  <c r="AC11"/>
  <c r="AC10" s="1"/>
  <c r="AB11"/>
  <c r="AB10" s="1"/>
  <c r="AA11"/>
  <c r="AA10" s="1"/>
  <c r="Z11"/>
  <c r="Z10" s="1"/>
  <c r="Y11"/>
  <c r="Y10" s="1"/>
  <c r="X11"/>
  <c r="X10" s="1"/>
  <c r="W11"/>
  <c r="W10" s="1"/>
  <c r="V11"/>
  <c r="V10" s="1"/>
  <c r="U11"/>
  <c r="U10" s="1"/>
  <c r="T11"/>
  <c r="T10" s="1"/>
  <c r="S11"/>
  <c r="S10" s="1"/>
  <c r="R11"/>
  <c r="R10" s="1"/>
  <c r="Q11"/>
  <c r="Q10" s="1"/>
  <c r="P11"/>
  <c r="P10" s="1"/>
  <c r="O11"/>
  <c r="O10" s="1"/>
  <c r="N11"/>
  <c r="N10" s="1"/>
  <c r="M11"/>
  <c r="M10" s="1"/>
  <c r="L11"/>
  <c r="L10" s="1"/>
  <c r="K11"/>
  <c r="K10" s="1"/>
  <c r="J11"/>
  <c r="J10" s="1"/>
  <c r="I11"/>
  <c r="I10" s="1"/>
  <c r="B103" l="1"/>
  <c r="B102" s="1"/>
  <c r="B204"/>
  <c r="G19"/>
  <c r="E23"/>
  <c r="E22" s="1"/>
  <c r="B29"/>
  <c r="B28" s="1"/>
  <c r="B165"/>
  <c r="B123"/>
  <c r="C61"/>
  <c r="H205"/>
  <c r="D50"/>
  <c r="J59"/>
  <c r="J58" s="1"/>
  <c r="J205"/>
  <c r="I82"/>
  <c r="AB154"/>
  <c r="AB153" s="1"/>
  <c r="AB152" s="1"/>
  <c r="N177"/>
  <c r="N176" s="1"/>
  <c r="B85"/>
  <c r="B84" s="1"/>
  <c r="D78"/>
  <c r="G169"/>
  <c r="G207"/>
  <c r="N153"/>
  <c r="N152" s="1"/>
  <c r="D55"/>
  <c r="E160"/>
  <c r="F19"/>
  <c r="R59"/>
  <c r="R58" s="1"/>
  <c r="T154"/>
  <c r="T153" s="1"/>
  <c r="T152" s="1"/>
  <c r="B155"/>
  <c r="Q177"/>
  <c r="Q176" s="1"/>
  <c r="U177"/>
  <c r="U176" s="1"/>
  <c r="Y177"/>
  <c r="AA177"/>
  <c r="AA176" s="1"/>
  <c r="AC177"/>
  <c r="AC176" s="1"/>
  <c r="C185"/>
  <c r="C184" s="1"/>
  <c r="C177" s="1"/>
  <c r="R203"/>
  <c r="T203"/>
  <c r="B65"/>
  <c r="B64" s="1"/>
  <c r="B77"/>
  <c r="B76" s="1"/>
  <c r="E111"/>
  <c r="E110" s="1"/>
  <c r="B117"/>
  <c r="B116" s="1"/>
  <c r="S177"/>
  <c r="S176" s="1"/>
  <c r="D104"/>
  <c r="G104"/>
  <c r="F104"/>
  <c r="F169"/>
  <c r="V177"/>
  <c r="V176" s="1"/>
  <c r="AD177"/>
  <c r="AD176" s="1"/>
  <c r="C65"/>
  <c r="C64" s="1"/>
  <c r="J177"/>
  <c r="J176" s="1"/>
  <c r="W177"/>
  <c r="W176" s="1"/>
  <c r="B179"/>
  <c r="B178" s="1"/>
  <c r="B185"/>
  <c r="B184" s="1"/>
  <c r="D60"/>
  <c r="G60"/>
  <c r="F60"/>
  <c r="E123"/>
  <c r="E122" s="1"/>
  <c r="D79"/>
  <c r="F79"/>
  <c r="G79"/>
  <c r="H59"/>
  <c r="H58" s="1"/>
  <c r="H8" s="1"/>
  <c r="H7" s="1"/>
  <c r="G78"/>
  <c r="P154"/>
  <c r="P153" s="1"/>
  <c r="P152" s="1"/>
  <c r="X154"/>
  <c r="X153" s="1"/>
  <c r="X152" s="1"/>
  <c r="AE154"/>
  <c r="AE153" s="1"/>
  <c r="AE152" s="1"/>
  <c r="H177"/>
  <c r="M177"/>
  <c r="M176" s="1"/>
  <c r="Y176"/>
  <c r="B171"/>
  <c r="B170" s="1"/>
  <c r="O177"/>
  <c r="O176" s="1"/>
  <c r="E77"/>
  <c r="E91"/>
  <c r="E90" s="1"/>
  <c r="I8"/>
  <c r="I7" s="1"/>
  <c r="O8"/>
  <c r="Q8"/>
  <c r="S8"/>
  <c r="U8"/>
  <c r="Y8"/>
  <c r="AA8"/>
  <c r="AE8"/>
  <c r="C11"/>
  <c r="C10" s="1"/>
  <c r="B11"/>
  <c r="B10" s="1"/>
  <c r="E17"/>
  <c r="F24"/>
  <c r="N59"/>
  <c r="N58" s="1"/>
  <c r="N8" s="1"/>
  <c r="N7" s="1"/>
  <c r="V59"/>
  <c r="V58" s="1"/>
  <c r="I154"/>
  <c r="I153" s="1"/>
  <c r="I152" s="1"/>
  <c r="R154"/>
  <c r="R153" s="1"/>
  <c r="R152" s="1"/>
  <c r="V154"/>
  <c r="V153" s="1"/>
  <c r="V152" s="1"/>
  <c r="Z154"/>
  <c r="Z153" s="1"/>
  <c r="Z152" s="1"/>
  <c r="AD154"/>
  <c r="AD153" s="1"/>
  <c r="AD152" s="1"/>
  <c r="B111"/>
  <c r="B110" s="1"/>
  <c r="H82"/>
  <c r="J82"/>
  <c r="L82"/>
  <c r="P82"/>
  <c r="R82"/>
  <c r="T82"/>
  <c r="V82"/>
  <c r="X82"/>
  <c r="Z82"/>
  <c r="AB82"/>
  <c r="AD82"/>
  <c r="I177"/>
  <c r="I176" s="1"/>
  <c r="R177"/>
  <c r="R176" s="1"/>
  <c r="Z177"/>
  <c r="Z176" s="1"/>
  <c r="E65"/>
  <c r="E64" s="1"/>
  <c r="F78"/>
  <c r="C41"/>
  <c r="C40" s="1"/>
  <c r="B35"/>
  <c r="W8"/>
  <c r="P59"/>
  <c r="P58" s="1"/>
  <c r="P8" s="1"/>
  <c r="T59"/>
  <c r="T58" s="1"/>
  <c r="T8" s="1"/>
  <c r="X59"/>
  <c r="X58" s="1"/>
  <c r="X8" s="1"/>
  <c r="H154"/>
  <c r="H153" s="1"/>
  <c r="H152" s="1"/>
  <c r="J154"/>
  <c r="J153" s="1"/>
  <c r="J152" s="1"/>
  <c r="K154"/>
  <c r="K153" s="1"/>
  <c r="K152" s="1"/>
  <c r="M154"/>
  <c r="M153" s="1"/>
  <c r="M152" s="1"/>
  <c r="O154"/>
  <c r="O153" s="1"/>
  <c r="O152" s="1"/>
  <c r="Q154"/>
  <c r="Q153" s="1"/>
  <c r="Q152" s="1"/>
  <c r="S154"/>
  <c r="S153" s="1"/>
  <c r="S152" s="1"/>
  <c r="U154"/>
  <c r="U153" s="1"/>
  <c r="U152" s="1"/>
  <c r="W154"/>
  <c r="W153" s="1"/>
  <c r="W152" s="1"/>
  <c r="Y154"/>
  <c r="Y153" s="1"/>
  <c r="Y152" s="1"/>
  <c r="AA154"/>
  <c r="AA153" s="1"/>
  <c r="AA152" s="1"/>
  <c r="AC154"/>
  <c r="AC153" s="1"/>
  <c r="AC152" s="1"/>
  <c r="C160"/>
  <c r="E165"/>
  <c r="F167"/>
  <c r="AE177"/>
  <c r="AE176" s="1"/>
  <c r="C85"/>
  <c r="C84" s="1"/>
  <c r="B71"/>
  <c r="B70" s="1"/>
  <c r="O203"/>
  <c r="D91"/>
  <c r="D90" s="1"/>
  <c r="F13"/>
  <c r="C59"/>
  <c r="C58" s="1"/>
  <c r="AB8"/>
  <c r="L8"/>
  <c r="L7" s="1"/>
  <c r="D54"/>
  <c r="E53"/>
  <c r="E52" s="1"/>
  <c r="D99"/>
  <c r="D97" s="1"/>
  <c r="D96" s="1"/>
  <c r="E97"/>
  <c r="E96" s="1"/>
  <c r="J8"/>
  <c r="R8"/>
  <c r="V8"/>
  <c r="Z8"/>
  <c r="AD8"/>
  <c r="F12"/>
  <c r="G18"/>
  <c r="G24"/>
  <c r="G23" s="1"/>
  <c r="G22" s="1"/>
  <c r="E179"/>
  <c r="F179" s="1"/>
  <c r="F178" s="1"/>
  <c r="M82"/>
  <c r="O82"/>
  <c r="O7" s="1"/>
  <c r="Q82"/>
  <c r="Q7" s="1"/>
  <c r="S82"/>
  <c r="S7" s="1"/>
  <c r="U82"/>
  <c r="U7" s="1"/>
  <c r="W82"/>
  <c r="Y82"/>
  <c r="AA82"/>
  <c r="AC82"/>
  <c r="AE82"/>
  <c r="AE110"/>
  <c r="C171"/>
  <c r="C170" s="1"/>
  <c r="L177"/>
  <c r="L176" s="1"/>
  <c r="P177"/>
  <c r="P176" s="1"/>
  <c r="T177"/>
  <c r="T176" s="1"/>
  <c r="X177"/>
  <c r="X176" s="1"/>
  <c r="AB177"/>
  <c r="AB176" s="1"/>
  <c r="C91"/>
  <c r="C90" s="1"/>
  <c r="D118"/>
  <c r="D117" s="1"/>
  <c r="D116" s="1"/>
  <c r="E117"/>
  <c r="G117" s="1"/>
  <c r="G116" s="1"/>
  <c r="D23"/>
  <c r="D22" s="1"/>
  <c r="F172"/>
  <c r="B61"/>
  <c r="B59" s="1"/>
  <c r="B58" s="1"/>
  <c r="K82"/>
  <c r="B160"/>
  <c r="G162"/>
  <c r="G167"/>
  <c r="G173"/>
  <c r="C198"/>
  <c r="C197" s="1"/>
  <c r="C196" s="1"/>
  <c r="D48"/>
  <c r="D47" s="1"/>
  <c r="D46" s="1"/>
  <c r="E47"/>
  <c r="D65"/>
  <c r="D64" s="1"/>
  <c r="B97"/>
  <c r="B96" s="1"/>
  <c r="D111"/>
  <c r="D110" s="1"/>
  <c r="D123"/>
  <c r="D122" s="1"/>
  <c r="C47"/>
  <c r="C46" s="1"/>
  <c r="F181"/>
  <c r="K177"/>
  <c r="K176" s="1"/>
  <c r="B191"/>
  <c r="B190" s="1"/>
  <c r="G193"/>
  <c r="D198"/>
  <c r="D197" s="1"/>
  <c r="D196" s="1"/>
  <c r="E29"/>
  <c r="F66"/>
  <c r="F65" s="1"/>
  <c r="F64" s="1"/>
  <c r="F113"/>
  <c r="F111" s="1"/>
  <c r="F110" s="1"/>
  <c r="F119"/>
  <c r="F123"/>
  <c r="F122" s="1"/>
  <c r="F93"/>
  <c r="B47"/>
  <c r="B46" s="1"/>
  <c r="D29"/>
  <c r="G172"/>
  <c r="D167"/>
  <c r="D165" s="1"/>
  <c r="F99"/>
  <c r="M8"/>
  <c r="E198"/>
  <c r="F198" s="1"/>
  <c r="F197" s="1"/>
  <c r="F196" s="1"/>
  <c r="F200"/>
  <c r="F162"/>
  <c r="D162"/>
  <c r="D160" s="1"/>
  <c r="E155"/>
  <c r="E103"/>
  <c r="E102" s="1"/>
  <c r="E59"/>
  <c r="E58" s="1"/>
  <c r="D59"/>
  <c r="D58" s="1"/>
  <c r="G43"/>
  <c r="D17"/>
  <c r="D16" s="1"/>
  <c r="K8"/>
  <c r="H176"/>
  <c r="B23"/>
  <c r="B22" s="1"/>
  <c r="F23"/>
  <c r="F22" s="1"/>
  <c r="F37"/>
  <c r="E35"/>
  <c r="E34" s="1"/>
  <c r="D41"/>
  <c r="D40" s="1"/>
  <c r="E41"/>
  <c r="D71"/>
  <c r="D70" s="1"/>
  <c r="E71"/>
  <c r="E70" s="1"/>
  <c r="F87"/>
  <c r="F85" s="1"/>
  <c r="F84" s="1"/>
  <c r="E85"/>
  <c r="E84" s="1"/>
  <c r="D85"/>
  <c r="D84" s="1"/>
  <c r="B122"/>
  <c r="D103"/>
  <c r="D102" s="1"/>
  <c r="F105"/>
  <c r="F91"/>
  <c r="F90" s="1"/>
  <c r="B90"/>
  <c r="F72"/>
  <c r="F71" s="1"/>
  <c r="F70" s="1"/>
  <c r="D53"/>
  <c r="D52" s="1"/>
  <c r="F43"/>
  <c r="D35"/>
  <c r="D34" s="1"/>
  <c r="G36"/>
  <c r="G37"/>
  <c r="G31"/>
  <c r="G12"/>
  <c r="G13"/>
  <c r="G17"/>
  <c r="G16" s="1"/>
  <c r="F18"/>
  <c r="AC28"/>
  <c r="AC8" s="1"/>
  <c r="G30"/>
  <c r="E46"/>
  <c r="E11"/>
  <c r="E10" s="1"/>
  <c r="D12"/>
  <c r="D13"/>
  <c r="F30"/>
  <c r="F31"/>
  <c r="G35"/>
  <c r="G34" s="1"/>
  <c r="B34"/>
  <c r="F36"/>
  <c r="G49"/>
  <c r="D172"/>
  <c r="E171"/>
  <c r="F55"/>
  <c r="E178"/>
  <c r="G66"/>
  <c r="G65" s="1"/>
  <c r="G64" s="1"/>
  <c r="G72"/>
  <c r="G71" s="1"/>
  <c r="G70" s="1"/>
  <c r="D186"/>
  <c r="D185" s="1"/>
  <c r="D184" s="1"/>
  <c r="E185"/>
  <c r="E184" s="1"/>
  <c r="G87"/>
  <c r="G85" s="1"/>
  <c r="G84" s="1"/>
  <c r="D192"/>
  <c r="E191"/>
  <c r="G93"/>
  <c r="G99"/>
  <c r="G103"/>
  <c r="G102" s="1"/>
  <c r="G105"/>
  <c r="G113"/>
  <c r="G111" s="1"/>
  <c r="G110" s="1"/>
  <c r="G119"/>
  <c r="D157"/>
  <c r="D155" s="1"/>
  <c r="D154" s="1"/>
  <c r="F157"/>
  <c r="D173"/>
  <c r="F173"/>
  <c r="G181"/>
  <c r="D193"/>
  <c r="F193"/>
  <c r="G200"/>
  <c r="D181"/>
  <c r="AB7" l="1"/>
  <c r="G91"/>
  <c r="G90" s="1"/>
  <c r="B154"/>
  <c r="AA7"/>
  <c r="AA203" s="1"/>
  <c r="W7"/>
  <c r="W203" s="1"/>
  <c r="F165"/>
  <c r="D77"/>
  <c r="D76" s="1"/>
  <c r="C176"/>
  <c r="B108"/>
  <c r="N203"/>
  <c r="T7"/>
  <c r="F207"/>
  <c r="U203"/>
  <c r="B203"/>
  <c r="F61"/>
  <c r="G179"/>
  <c r="G178" s="1"/>
  <c r="Q203"/>
  <c r="P7"/>
  <c r="F77"/>
  <c r="F76" s="1"/>
  <c r="F160"/>
  <c r="G160"/>
  <c r="F103"/>
  <c r="F102" s="1"/>
  <c r="C8"/>
  <c r="C7" s="1"/>
  <c r="C203" s="1"/>
  <c r="C153"/>
  <c r="C152" s="1"/>
  <c r="B153"/>
  <c r="B152" s="1"/>
  <c r="X7"/>
  <c r="X203" s="1"/>
  <c r="B82"/>
  <c r="I203"/>
  <c r="F97"/>
  <c r="F96" s="1"/>
  <c r="S203"/>
  <c r="G123"/>
  <c r="G122" s="1"/>
  <c r="K7"/>
  <c r="K203" s="1"/>
  <c r="B177"/>
  <c r="B176" s="1"/>
  <c r="Y7"/>
  <c r="Y203" s="1"/>
  <c r="E76"/>
  <c r="G77"/>
  <c r="G76" s="1"/>
  <c r="G165"/>
  <c r="F17"/>
  <c r="F16" s="1"/>
  <c r="E16"/>
  <c r="AE7"/>
  <c r="AE203" s="1"/>
  <c r="Z7"/>
  <c r="Z203" s="1"/>
  <c r="R7"/>
  <c r="J7"/>
  <c r="J203" s="1"/>
  <c r="L203"/>
  <c r="AB203"/>
  <c r="D82"/>
  <c r="E82"/>
  <c r="G82" s="1"/>
  <c r="AC7"/>
  <c r="AC203" s="1"/>
  <c r="G97"/>
  <c r="G96" s="1"/>
  <c r="G53"/>
  <c r="G52" s="1"/>
  <c r="F47"/>
  <c r="F46" s="1"/>
  <c r="G47"/>
  <c r="G46" s="1"/>
  <c r="H203"/>
  <c r="F53"/>
  <c r="F52" s="1"/>
  <c r="M7"/>
  <c r="M203" s="1"/>
  <c r="E116"/>
  <c r="F117"/>
  <c r="F116" s="1"/>
  <c r="AD7"/>
  <c r="AD203" s="1"/>
  <c r="AG203" s="1"/>
  <c r="V7"/>
  <c r="V203" s="1"/>
  <c r="P203"/>
  <c r="G198"/>
  <c r="G197" s="1"/>
  <c r="G196" s="1"/>
  <c r="E197"/>
  <c r="E196" s="1"/>
  <c r="G155"/>
  <c r="E154"/>
  <c r="F155"/>
  <c r="F59"/>
  <c r="F58" s="1"/>
  <c r="F41"/>
  <c r="F40" s="1"/>
  <c r="G41"/>
  <c r="G40" s="1"/>
  <c r="E40"/>
  <c r="B8"/>
  <c r="D179"/>
  <c r="D178" s="1"/>
  <c r="F191"/>
  <c r="F190" s="1"/>
  <c r="E190"/>
  <c r="G191"/>
  <c r="G190" s="1"/>
  <c r="E177"/>
  <c r="D171"/>
  <c r="D170" s="1"/>
  <c r="D153" s="1"/>
  <c r="D152" s="1"/>
  <c r="G59"/>
  <c r="G58" s="1"/>
  <c r="D11"/>
  <c r="D10" s="1"/>
  <c r="G61"/>
  <c r="F35"/>
  <c r="F34" s="1"/>
  <c r="D191"/>
  <c r="D190" s="1"/>
  <c r="F171"/>
  <c r="G171"/>
  <c r="E170"/>
  <c r="G204"/>
  <c r="F204"/>
  <c r="D28"/>
  <c r="G11"/>
  <c r="G10" s="1"/>
  <c r="F11"/>
  <c r="F10" s="1"/>
  <c r="G29"/>
  <c r="G28" s="1"/>
  <c r="F29"/>
  <c r="F28" s="1"/>
  <c r="E28"/>
  <c r="F82" l="1"/>
  <c r="B7"/>
  <c r="D8"/>
  <c r="D7" s="1"/>
  <c r="G154"/>
  <c r="F154"/>
  <c r="E8"/>
  <c r="F8" s="1"/>
  <c r="F125"/>
  <c r="G125"/>
  <c r="F170"/>
  <c r="G170"/>
  <c r="E153"/>
  <c r="G177"/>
  <c r="E176"/>
  <c r="F177"/>
  <c r="D177"/>
  <c r="D176" s="1"/>
  <c r="D203" l="1"/>
  <c r="G8"/>
  <c r="E7"/>
  <c r="F7" s="1"/>
  <c r="F153"/>
  <c r="G153"/>
  <c r="E152"/>
  <c r="F176"/>
  <c r="G205"/>
  <c r="F205"/>
  <c r="G7" l="1"/>
  <c r="F152"/>
  <c r="G152"/>
  <c r="E203"/>
  <c r="F203" l="1"/>
  <c r="G203"/>
</calcChain>
</file>

<file path=xl/sharedStrings.xml><?xml version="1.0" encoding="utf-8"?>
<sst xmlns="http://schemas.openxmlformats.org/spreadsheetml/2006/main" count="264" uniqueCount="87">
  <si>
    <t>Подпрограмма 1 "Обеспечение прав граждан на доступ к культурным ценностям и информации"</t>
  </si>
  <si>
    <t>Задача  1 "Создание условий для модернизационного развития общедоступных библиотек и архива города Когалыма."</t>
  </si>
  <si>
    <t>Мероприятия:</t>
  </si>
  <si>
    <t>1.1.1."Обновление баз данных справочно-поисковых систем библиотек города Когалыма"</t>
  </si>
  <si>
    <t>Всего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</si>
  <si>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</si>
  <si>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</si>
  <si>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</si>
  <si>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</si>
  <si>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1.1.2."Подключение общедоступных библиотек города Когалыма к сети Интернет"</t>
  </si>
  <si>
    <t>1.1.3."Поставка (обновление) системы АБИС (автоматизированной библиотечной информационной системы) для осуществления электронной каталогизации"</t>
  </si>
  <si>
    <t>1.1.5."Модернизация программно-аппаратных комплексов библиотеки города Когалыма"</t>
  </si>
  <si>
    <t>1.1.7."Комплектование библиотечного фонда города Когалыма "</t>
  </si>
  <si>
    <t>1.1.9."Мероприятия, направленные на повышение читательского интереса"</t>
  </si>
  <si>
    <t>1.1.10."Расходы на обеспечение деятельности (оказание услуг) общедоступных библиотек города Когалыма"</t>
  </si>
  <si>
    <t>1.1.11."Субвенции на осуществление полномочий по хранению, комплектованию, учёту и использованию архивных документов, относящихся к государственной собственности Ханты-Мансийского автономного округа – Югры "</t>
  </si>
  <si>
    <t>1.1.12."Перевод документов в электронную форму "</t>
  </si>
  <si>
    <t>1.1.13."Приобретение электронных баз данных"</t>
  </si>
  <si>
    <t>Задача  2 "Развитие музейного дела и удовлетворение потребности населения в предоставлении доступа к культурным ценностям."</t>
  </si>
  <si>
    <t>1.2.1."Пополнение фонда музея города Когалыма"</t>
  </si>
  <si>
    <t>1.2.2."Информатизация музея города Когалыма"</t>
  </si>
  <si>
    <t>1.2.3."Поддержка выставочных проектов"</t>
  </si>
  <si>
    <t>1.2.4."Расходы на обеспечение деятельности (оказание 
музейных услуг)"</t>
  </si>
  <si>
    <t>Задача  3 "Укрепление материально-технической базы учреждений культуры города Когалыма."</t>
  </si>
  <si>
    <t>1.3.1."Автоматизация культурно-досуговых учреждений города Когалыма "</t>
  </si>
  <si>
    <t>1.3.4."Приобретение костюмов для Образцовых самодеятельных коллективов города Когалыма, Народных самодеятельных коллективов города Когалыма"</t>
  </si>
  <si>
    <t>Подпрограмма 2 "Укрепление единого культурного пространства в городе Когалыме"</t>
  </si>
  <si>
    <t>Задача  1 "Создание благоприятных условий для организации культурного досуга населения, развития художественно-творческой деятельности в городе Когалыме."</t>
  </si>
  <si>
    <t>2.1.2."Проведение культурно-массовых мероприятий, конкурсов, фестивалей, театрализованных постановок, поддержка участия творческих коллективов города Когалыма в мероприятиях международного, всероссийского, окружного значения "</t>
  </si>
  <si>
    <t>Всего (Объекты КСК "Ягун", ДК "Сибирь")</t>
  </si>
  <si>
    <t>Всего (Объект "КДК "Янтарь")</t>
  </si>
  <si>
    <t>Всего (Объект "КДК "Метро")</t>
  </si>
  <si>
    <t>2.1.3."Расходы на обеспечение деятельности (оказание услуг) муниципальных культурно-досуговых учреждений города Когалыма"</t>
  </si>
  <si>
    <t>Всего (МАУ "КДК "Метро")</t>
  </si>
  <si>
    <t>Подпрограмма 3 "Совершенствование системы управления в культуре и архивном деле"</t>
  </si>
  <si>
    <t>Задача  1 "Осуществление функций по реализации единой государственной политики в культуре города Когалыма."</t>
  </si>
  <si>
    <t>3.1.1."Обеспечение функций УКСиМП "</t>
  </si>
  <si>
    <t>3.1.3."Выплата премии главы Администрации города Когалыма в сфере культуры и искусства"</t>
  </si>
  <si>
    <t>3.1.4."Расходы на обеспечение хозяйственной деятельности учреждений культуры города Когалыма "</t>
  </si>
  <si>
    <t>Задача  2 "Осуществление функций по реализации единой государственной политики в архивном деле города Когалыма."</t>
  </si>
  <si>
    <t>3.2.1."Обеспечение деятельности архивного отдела Администрации города Когалыма "</t>
  </si>
  <si>
    <t>Итого по программе, в том числе</t>
  </si>
  <si>
    <t>Мероприятия программы</t>
  </si>
  <si>
    <t>План на 2015 год</t>
  </si>
  <si>
    <t>План на отчетную дату</t>
  </si>
  <si>
    <t>Профинансировано на отчетную дату</t>
  </si>
  <si>
    <t>Кассовый расход на  отчетную дату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</si>
  <si>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</si>
  <si>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</si>
  <si>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</si>
  <si>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</si>
  <si>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</si>
  <si>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</si>
  <si>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</si>
  <si>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</si>
  <si>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</si>
  <si>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</si>
  <si>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</si>
  <si>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</si>
  <si>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</si>
  <si>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</si>
  <si>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</si>
  <si>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</si>
  <si>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</si>
  <si>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</si>
  <si>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 xml:space="preserve"> </t>
  </si>
  <si>
    <t>1.3.10."Приобретение экипировки для МАУ "КДК "Метро"</t>
  </si>
  <si>
    <t>1.1.6."Заимствование записей из сводных библиотечно-информационных ресурсов"</t>
  </si>
  <si>
    <t>10, 0 тыс. руб. - экономия, фактические расходы на приобретение фототехники сложились ниже.</t>
  </si>
  <si>
    <t>Муниципальная программа "Развитие культуры в городе Когалыме на 2014-2017 годы"</t>
  </si>
  <si>
    <t>Отклонение составило 5,4 тыс. руб. -  экономия;  оплата за услуги по спектаклям "А зори здесь тихие",  "Леонид Утесов. Спасибо, сердце!" сложилась ниже плановой в сумме 110,0 тыс. руб., из них 104,6 тыс. руб. использованы для оплаты услуг ведения концертной программы, мастер-классов 2 и 3 мая 2015 года  в рамках фестиваля-конкурса "Юнтагор - 2015" (с восстановлением расходов в октябре).</t>
  </si>
  <si>
    <t>1.3.11. "Приобретение оборудования для системы видеоконференций для МБУ "МВЦ"</t>
  </si>
  <si>
    <t>1.3.12. "Приобретение интерактивного развивающего комплекса "Лабрадор" для МБУ "ЦБС"</t>
  </si>
  <si>
    <t>Расторгнут договор до конца 2015 года, 0,5 т.р. - оплата остатков по договору</t>
  </si>
  <si>
    <t xml:space="preserve">Неполностью использованы денежные средства за июнь в связи с предстоящим перечислением зарплаты за июль в конце месяца, а также начислений на оплату труда. </t>
  </si>
  <si>
    <t>Финансирование из округа приостановлено</t>
  </si>
  <si>
    <t>Начальник Управления                                             Л.А.Юрьева</t>
  </si>
  <si>
    <t>1.1.8. "Иные межбюджетные трансферты на комплектование книжных фондов библиотек города Когалыма"</t>
  </si>
  <si>
    <t>1.3.13. "Реконструкция филиала "Янтарь" МАУ "КДК "Метро"</t>
  </si>
  <si>
    <t>1.3.2."Приобретение оборудования для проведения культурно-массовых мероприятий"</t>
  </si>
  <si>
    <t>Приобретен интерактивный развивающий комплекс "Лабрадор"</t>
  </si>
  <si>
    <t>Приобретен 561 экземпляр книжных изданий</t>
  </si>
  <si>
    <t>Отклонение составило 0,8 тыс. руб. - экономия, фактическая сумма за приобретение костюмов сложилась ниже                                                                                      Отклонение в июле составило 4 165,8 тыс.руб., сделана предоплата 30%  (834,2 тыс.руб.) за костюмы, оплата будет произведена при получении товара. Из 5 000,0 тыс.руб. поступило 3 000,0 тыс.руб.</t>
  </si>
  <si>
    <t>Отклонение составило 51,5 тыс. руб. - экономия по  оплате транспортных услуг, в том числе 40,0 тыс. руб - на мероприятие "Юнтагор",  0,9 тыс. руб. - на мероприятие "День Победы", 10,5 тыс. -по оплате проезда на фестиваль</t>
  </si>
  <si>
    <t>Отклонение составило 3524,5 тыс. руб., в том числе: 2564,2 тыс. руб - по оплате труда, 613,2 тыс. руб - начисления на выплаты по оплате труда, 0,9 тыс. руб. - экономия по оплате транспортных услуг; 0,3 тыс. руб. - документы на услуги по уборке снега не предоставлялись; 0,9 тыс. руб. - экономия по обслуживанию компьтерной техники; 52,8 тыс. руб. - экономия, услуги по техобслуживанию здания МАУ "КДК "Янтарь" в декабре не оказывались, договора на обслуживание здания заключены на меньшую сумму (по итогам котировок), 48,5 тыс. руб . - экономия по противопожарному обслуживанию (Договора по итогам котировок заключены на меньшую сумму),  2,8 тыс. руб - экономия по оплате за сопровождение программных продуктов, договора заключены на меньшую сумму,  67,3 тыс. руб. - оплатa услуг охраны сложилась ниже,  34,4 тыс. руб. - экономия по оплате налога на имущество за II квартал 2015 года,  139,3 тыс. руб - оплата льготного проезда, за приобретение путевок не производилась</t>
  </si>
  <si>
    <t>Остаток средств в сумме 1257,1 т.руб. в результате выплаты заработной  платы за июль в августе</t>
  </si>
  <si>
    <t>Ответственный за составление сетевого графика:  Тихонова Л.А. Тел. 93-896</t>
  </si>
</sst>
</file>

<file path=xl/styles.xml><?xml version="1.0" encoding="utf-8"?>
<styleSheet xmlns="http://schemas.openxmlformats.org/spreadsheetml/2006/main">
  <numFmts count="2">
    <numFmt numFmtId="164" formatCode="#,##0.0_ ;[Red]\-#,##0.0\ "/>
    <numFmt numFmtId="165" formatCode="#,##0_ ;[Red]\-#,##0\ "/>
  </numFmts>
  <fonts count="8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1" xfId="0" applyFont="1" applyFill="1" applyBorder="1" applyAlignment="1" applyProtection="1">
      <alignment horizontal="left" vertical="center" wrapText="1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0" fontId="1" fillId="4" borderId="1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justify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vertical="center" wrapText="1"/>
    </xf>
    <xf numFmtId="49" fontId="1" fillId="0" borderId="1" xfId="0" applyNumberFormat="1" applyFont="1" applyFill="1" applyBorder="1" applyAlignment="1" applyProtection="1">
      <alignment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 applyProtection="1">
      <alignment horizontal="right" vertical="center"/>
    </xf>
    <xf numFmtId="0" fontId="2" fillId="0" borderId="1" xfId="0" applyFont="1" applyFill="1" applyBorder="1" applyAlignment="1">
      <alignment horizontal="justify" vertical="center" wrapText="1"/>
    </xf>
    <xf numFmtId="4" fontId="2" fillId="0" borderId="1" xfId="0" applyNumberFormat="1" applyFont="1" applyFill="1" applyBorder="1" applyAlignment="1">
      <alignment horizontal="justify" vertical="center" wrapText="1"/>
    </xf>
    <xf numFmtId="4" fontId="2" fillId="0" borderId="1" xfId="0" applyNumberFormat="1" applyFont="1" applyFill="1" applyBorder="1" applyAlignment="1" applyProtection="1">
      <alignment vertical="center" wrapText="1"/>
    </xf>
    <xf numFmtId="4" fontId="1" fillId="0" borderId="1" xfId="0" applyNumberFormat="1" applyFont="1" applyFill="1" applyBorder="1" applyAlignment="1" applyProtection="1">
      <alignment vertical="center" wrapText="1"/>
    </xf>
    <xf numFmtId="4" fontId="1" fillId="2" borderId="1" xfId="0" applyNumberFormat="1" applyFont="1" applyFill="1" applyBorder="1" applyAlignment="1" applyProtection="1">
      <alignment vertical="center" wrapText="1"/>
    </xf>
    <xf numFmtId="4" fontId="1" fillId="3" borderId="1" xfId="0" applyNumberFormat="1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vertical="center" wrapText="1"/>
    </xf>
    <xf numFmtId="4" fontId="1" fillId="3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vertical="center" wrapText="1"/>
    </xf>
    <xf numFmtId="164" fontId="2" fillId="0" borderId="1" xfId="0" applyNumberFormat="1" applyFont="1" applyFill="1" applyBorder="1" applyAlignment="1" applyProtection="1">
      <alignment horizontal="right" vertical="center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Alignment="1">
      <alignment vertical="center"/>
    </xf>
    <xf numFmtId="4" fontId="2" fillId="6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 wrapText="1"/>
    </xf>
    <xf numFmtId="164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ill="1"/>
    <xf numFmtId="164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vertical="center"/>
      <protection locked="0"/>
    </xf>
    <xf numFmtId="0" fontId="0" fillId="2" borderId="0" xfId="0" applyFill="1"/>
    <xf numFmtId="164" fontId="2" fillId="7" borderId="1" xfId="0" applyNumberFormat="1" applyFont="1" applyFill="1" applyBorder="1" applyAlignment="1">
      <alignment horizontal="center" vertical="center" wrapText="1"/>
    </xf>
    <xf numFmtId="165" fontId="2" fillId="7" borderId="1" xfId="0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 applyProtection="1">
      <alignment vertical="center"/>
      <protection locked="0"/>
    </xf>
    <xf numFmtId="4" fontId="1" fillId="7" borderId="1" xfId="0" applyNumberFormat="1" applyFont="1" applyFill="1" applyBorder="1" applyAlignment="1" applyProtection="1">
      <alignment horizontal="center" vertical="center" wrapText="1"/>
    </xf>
    <xf numFmtId="4" fontId="1" fillId="7" borderId="1" xfId="0" applyNumberFormat="1" applyFont="1" applyFill="1" applyBorder="1" applyAlignment="1">
      <alignment horizontal="center" vertical="center" wrapText="1"/>
    </xf>
    <xf numFmtId="4" fontId="1" fillId="7" borderId="1" xfId="0" applyNumberFormat="1" applyFont="1" applyFill="1" applyBorder="1" applyAlignment="1" applyProtection="1">
      <alignment vertical="center" wrapText="1"/>
    </xf>
    <xf numFmtId="4" fontId="2" fillId="7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 applyProtection="1">
      <alignment horizontal="center" vertical="center" wrapText="1"/>
    </xf>
    <xf numFmtId="0" fontId="0" fillId="7" borderId="0" xfId="0" applyFill="1"/>
    <xf numFmtId="164" fontId="4" fillId="7" borderId="0" xfId="0" applyNumberFormat="1" applyFont="1" applyFill="1" applyAlignment="1">
      <alignment vertical="center" wrapText="1"/>
    </xf>
    <xf numFmtId="0" fontId="2" fillId="6" borderId="1" xfId="0" applyFont="1" applyFill="1" applyBorder="1" applyAlignment="1">
      <alignment horizontal="left" vertical="center" wrapText="1"/>
    </xf>
    <xf numFmtId="2" fontId="2" fillId="6" borderId="1" xfId="0" applyNumberFormat="1" applyFont="1" applyFill="1" applyBorder="1" applyAlignment="1">
      <alignment horizontal="center" vertical="center" wrapText="1"/>
    </xf>
    <xf numFmtId="0" fontId="0" fillId="6" borderId="0" xfId="0" applyFill="1" applyAlignment="1">
      <alignment vertical="center"/>
    </xf>
    <xf numFmtId="0" fontId="2" fillId="6" borderId="1" xfId="0" applyFont="1" applyFill="1" applyBorder="1" applyAlignment="1">
      <alignment horizontal="justify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left" vertical="center" wrapText="1"/>
    </xf>
    <xf numFmtId="0" fontId="1" fillId="6" borderId="1" xfId="0" applyFont="1" applyFill="1" applyBorder="1" applyAlignment="1">
      <alignment horizontal="justify" vertical="center" wrapText="1"/>
    </xf>
    <xf numFmtId="2" fontId="2" fillId="6" borderId="1" xfId="0" applyNumberFormat="1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justify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7" fillId="0" borderId="1" xfId="0" applyNumberFormat="1" applyFont="1" applyFill="1" applyBorder="1" applyAlignment="1" applyProtection="1">
      <alignment horizontal="center" vertical="center" wrapText="1"/>
    </xf>
    <xf numFmtId="4" fontId="7" fillId="2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" fontId="4" fillId="7" borderId="0" xfId="0" applyNumberFormat="1" applyFont="1" applyFill="1" applyAlignment="1">
      <alignment vertical="center" wrapText="1"/>
    </xf>
    <xf numFmtId="4" fontId="7" fillId="7" borderId="1" xfId="0" applyNumberFormat="1" applyFont="1" applyFill="1" applyBorder="1" applyAlignment="1" applyProtection="1">
      <alignment horizontal="center" vertical="center" wrapText="1"/>
    </xf>
    <xf numFmtId="4" fontId="4" fillId="2" borderId="0" xfId="0" applyNumberFormat="1" applyFont="1" applyFill="1" applyAlignment="1">
      <alignment vertical="center" wrapText="1"/>
    </xf>
    <xf numFmtId="0" fontId="6" fillId="0" borderId="1" xfId="0" applyFont="1" applyFill="1" applyBorder="1" applyAlignment="1">
      <alignment horizontal="justify" vertical="center" wrapText="1"/>
    </xf>
    <xf numFmtId="4" fontId="2" fillId="8" borderId="1" xfId="0" applyNumberFormat="1" applyFont="1" applyFill="1" applyBorder="1" applyAlignment="1" applyProtection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1" fillId="8" borderId="1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5" fillId="5" borderId="3" xfId="0" applyNumberFormat="1" applyFont="1" applyFill="1" applyBorder="1" applyAlignment="1" applyProtection="1">
      <alignment horizontal="left" vertical="center"/>
      <protection locked="0"/>
    </xf>
    <xf numFmtId="49" fontId="5" fillId="5" borderId="6" xfId="0" applyNumberFormat="1" applyFont="1" applyFill="1" applyBorder="1" applyAlignment="1" applyProtection="1">
      <alignment horizontal="left" vertical="center"/>
      <protection locked="0"/>
    </xf>
    <xf numFmtId="49" fontId="5" fillId="5" borderId="4" xfId="0" applyNumberFormat="1" applyFont="1" applyFill="1" applyBorder="1" applyAlignment="1" applyProtection="1">
      <alignment horizontal="left" vertical="center"/>
      <protection locked="0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justify" vertical="center" wrapText="1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2" fontId="6" fillId="0" borderId="2" xfId="0" applyNumberFormat="1" applyFont="1" applyFill="1" applyBorder="1" applyAlignment="1">
      <alignment horizontal="left"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2" fontId="6" fillId="0" borderId="7" xfId="0" applyNumberFormat="1" applyFont="1" applyFill="1" applyBorder="1" applyAlignment="1">
      <alignment horizontal="left" vertical="center" wrapText="1"/>
    </xf>
    <xf numFmtId="2" fontId="6" fillId="0" borderId="5" xfId="0" applyNumberFormat="1" applyFont="1" applyFill="1" applyBorder="1" applyAlignment="1">
      <alignment horizontal="left" vertical="center" wrapText="1"/>
    </xf>
    <xf numFmtId="2" fontId="6" fillId="7" borderId="2" xfId="0" applyNumberFormat="1" applyFont="1" applyFill="1" applyBorder="1" applyAlignment="1">
      <alignment horizontal="left" vertical="center" wrapText="1"/>
    </xf>
    <xf numFmtId="0" fontId="0" fillId="7" borderId="7" xfId="0" applyFont="1" applyFill="1" applyBorder="1" applyAlignment="1">
      <alignment horizontal="left" vertical="center" wrapText="1"/>
    </xf>
    <xf numFmtId="0" fontId="0" fillId="7" borderId="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7" borderId="3" xfId="0" applyNumberFormat="1" applyFont="1" applyFill="1" applyBorder="1" applyAlignment="1">
      <alignment horizontal="center" vertical="center" wrapText="1"/>
    </xf>
    <xf numFmtId="164" fontId="1" fillId="7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09"/>
  <sheetViews>
    <sheetView tabSelected="1" view="pageBreakPreview" zoomScale="75" zoomScaleNormal="75" zoomScaleSheetLayoutView="75" workbookViewId="0">
      <pane xSplit="1" ySplit="2" topLeftCell="C3" activePane="bottomRight" state="frozen"/>
      <selection pane="topRight" activeCell="B1" sqref="B1"/>
      <selection pane="bottomLeft" activeCell="A3" sqref="A3"/>
      <selection pane="bottomRight" activeCell="B104" sqref="B104"/>
    </sheetView>
  </sheetViews>
  <sheetFormatPr defaultRowHeight="15"/>
  <cols>
    <col min="1" max="1" width="50.28515625" customWidth="1"/>
    <col min="2" max="2" width="14.140625" customWidth="1"/>
    <col min="3" max="3" width="13.42578125" customWidth="1"/>
    <col min="4" max="4" width="16.7109375" customWidth="1"/>
    <col min="5" max="5" width="16.5703125" customWidth="1"/>
    <col min="6" max="6" width="15.28515625" customWidth="1"/>
    <col min="7" max="7" width="16.85546875" customWidth="1"/>
    <col min="8" max="8" width="12.42578125" customWidth="1"/>
    <col min="9" max="9" width="12.5703125" customWidth="1"/>
    <col min="10" max="10" width="12.85546875" style="51" customWidth="1"/>
    <col min="11" max="11" width="13" style="51" customWidth="1"/>
    <col min="12" max="12" width="12.140625" customWidth="1"/>
    <col min="13" max="13" width="12.85546875" customWidth="1"/>
    <col min="14" max="16" width="12.140625" style="64" customWidth="1"/>
    <col min="17" max="17" width="11.85546875" style="64" customWidth="1"/>
    <col min="18" max="18" width="13.85546875" style="64" customWidth="1"/>
    <col min="19" max="19" width="12.28515625" style="64" customWidth="1"/>
    <col min="20" max="20" width="12.140625" style="55" customWidth="1"/>
    <col min="21" max="21" width="13.5703125" style="55" customWidth="1"/>
    <col min="22" max="22" width="12.140625" customWidth="1"/>
    <col min="23" max="23" width="12.85546875" customWidth="1"/>
    <col min="24" max="24" width="12.42578125" customWidth="1"/>
    <col min="25" max="25" width="13.140625" customWidth="1"/>
    <col min="26" max="26" width="12.85546875" customWidth="1"/>
    <col min="27" max="27" width="13" customWidth="1"/>
    <col min="28" max="29" width="12.85546875" customWidth="1"/>
    <col min="30" max="30" width="13.7109375" customWidth="1"/>
    <col min="31" max="31" width="12.5703125" customWidth="1"/>
    <col min="32" max="32" width="48.7109375" customWidth="1"/>
    <col min="33" max="33" width="11.28515625" customWidth="1"/>
  </cols>
  <sheetData>
    <row r="1" spans="1:43" s="20" customFormat="1" ht="18.75" customHeight="1">
      <c r="A1" s="92" t="s">
        <v>42</v>
      </c>
      <c r="B1" s="115" t="s">
        <v>43</v>
      </c>
      <c r="C1" s="115" t="s">
        <v>44</v>
      </c>
      <c r="D1" s="115" t="s">
        <v>45</v>
      </c>
      <c r="E1" s="115" t="s">
        <v>46</v>
      </c>
      <c r="F1" s="99" t="s">
        <v>47</v>
      </c>
      <c r="G1" s="100"/>
      <c r="H1" s="99" t="s">
        <v>48</v>
      </c>
      <c r="I1" s="100"/>
      <c r="J1" s="99" t="s">
        <v>49</v>
      </c>
      <c r="K1" s="100"/>
      <c r="L1" s="99" t="s">
        <v>50</v>
      </c>
      <c r="M1" s="100"/>
      <c r="N1" s="117" t="s">
        <v>51</v>
      </c>
      <c r="O1" s="118"/>
      <c r="P1" s="117" t="s">
        <v>52</v>
      </c>
      <c r="Q1" s="118"/>
      <c r="R1" s="117" t="s">
        <v>53</v>
      </c>
      <c r="S1" s="118"/>
      <c r="T1" s="97" t="s">
        <v>54</v>
      </c>
      <c r="U1" s="98"/>
      <c r="V1" s="99" t="s">
        <v>55</v>
      </c>
      <c r="W1" s="100"/>
      <c r="X1" s="99" t="s">
        <v>56</v>
      </c>
      <c r="Y1" s="100"/>
      <c r="Z1" s="99" t="s">
        <v>57</v>
      </c>
      <c r="AA1" s="100"/>
      <c r="AB1" s="99" t="s">
        <v>58</v>
      </c>
      <c r="AC1" s="100"/>
      <c r="AD1" s="99" t="s">
        <v>59</v>
      </c>
      <c r="AE1" s="100"/>
      <c r="AF1" s="92" t="s">
        <v>60</v>
      </c>
      <c r="AQ1" s="21"/>
    </row>
    <row r="2" spans="1:43" s="24" customFormat="1" ht="84" customHeight="1">
      <c r="A2" s="93"/>
      <c r="B2" s="116"/>
      <c r="C2" s="116"/>
      <c r="D2" s="116"/>
      <c r="E2" s="116"/>
      <c r="F2" s="22" t="s">
        <v>61</v>
      </c>
      <c r="G2" s="22" t="s">
        <v>62</v>
      </c>
      <c r="H2" s="23" t="s">
        <v>63</v>
      </c>
      <c r="I2" s="23" t="s">
        <v>64</v>
      </c>
      <c r="J2" s="23" t="s">
        <v>63</v>
      </c>
      <c r="K2" s="23" t="s">
        <v>64</v>
      </c>
      <c r="L2" s="23" t="s">
        <v>63</v>
      </c>
      <c r="M2" s="23" t="s">
        <v>64</v>
      </c>
      <c r="N2" s="56" t="s">
        <v>63</v>
      </c>
      <c r="O2" s="56" t="s">
        <v>64</v>
      </c>
      <c r="P2" s="56" t="s">
        <v>63</v>
      </c>
      <c r="Q2" s="56" t="s">
        <v>64</v>
      </c>
      <c r="R2" s="56" t="s">
        <v>63</v>
      </c>
      <c r="S2" s="56" t="s">
        <v>64</v>
      </c>
      <c r="T2" s="52" t="s">
        <v>63</v>
      </c>
      <c r="U2" s="52" t="s">
        <v>64</v>
      </c>
      <c r="V2" s="23" t="s">
        <v>63</v>
      </c>
      <c r="W2" s="23" t="s">
        <v>64</v>
      </c>
      <c r="X2" s="23" t="s">
        <v>63</v>
      </c>
      <c r="Y2" s="23" t="s">
        <v>64</v>
      </c>
      <c r="Z2" s="23" t="s">
        <v>63</v>
      </c>
      <c r="AA2" s="23" t="s">
        <v>64</v>
      </c>
      <c r="AB2" s="23" t="s">
        <v>63</v>
      </c>
      <c r="AC2" s="23" t="s">
        <v>64</v>
      </c>
      <c r="AD2" s="23" t="s">
        <v>63</v>
      </c>
      <c r="AE2" s="23" t="s">
        <v>64</v>
      </c>
      <c r="AF2" s="93"/>
      <c r="AQ2" s="25"/>
    </row>
    <row r="3" spans="1:43" s="27" customFormat="1" ht="24.75" customHeight="1">
      <c r="A3" s="26">
        <v>1</v>
      </c>
      <c r="B3" s="26">
        <v>2</v>
      </c>
      <c r="C3" s="26">
        <v>3</v>
      </c>
      <c r="D3" s="26"/>
      <c r="E3" s="26">
        <v>4</v>
      </c>
      <c r="F3" s="26">
        <v>5</v>
      </c>
      <c r="G3" s="26">
        <v>6</v>
      </c>
      <c r="H3" s="26">
        <v>7</v>
      </c>
      <c r="I3" s="26">
        <v>8</v>
      </c>
      <c r="J3" s="26">
        <v>9</v>
      </c>
      <c r="K3" s="26">
        <v>10</v>
      </c>
      <c r="L3" s="26">
        <v>11</v>
      </c>
      <c r="M3" s="26">
        <v>12</v>
      </c>
      <c r="N3" s="57">
        <v>13</v>
      </c>
      <c r="O3" s="57">
        <v>14</v>
      </c>
      <c r="P3" s="57">
        <v>15</v>
      </c>
      <c r="Q3" s="57">
        <v>16</v>
      </c>
      <c r="R3" s="57">
        <v>17</v>
      </c>
      <c r="S3" s="57">
        <v>18</v>
      </c>
      <c r="T3" s="53">
        <v>19</v>
      </c>
      <c r="U3" s="53">
        <v>20</v>
      </c>
      <c r="V3" s="26">
        <v>21</v>
      </c>
      <c r="W3" s="26">
        <v>22</v>
      </c>
      <c r="X3" s="26">
        <v>23</v>
      </c>
      <c r="Y3" s="26">
        <v>24</v>
      </c>
      <c r="Z3" s="26">
        <v>25</v>
      </c>
      <c r="AA3" s="26">
        <v>26</v>
      </c>
      <c r="AB3" s="26">
        <v>27</v>
      </c>
      <c r="AC3" s="26">
        <v>28</v>
      </c>
      <c r="AD3" s="26">
        <v>29</v>
      </c>
      <c r="AE3" s="26">
        <v>30</v>
      </c>
      <c r="AF3" s="26">
        <v>31</v>
      </c>
      <c r="AQ3" s="28"/>
    </row>
    <row r="4" spans="1:43" s="32" customFormat="1" ht="18.75">
      <c r="A4" s="29"/>
      <c r="B4" s="30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58"/>
      <c r="O4" s="58"/>
      <c r="P4" s="58"/>
      <c r="Q4" s="58"/>
      <c r="R4" s="58"/>
      <c r="S4" s="58"/>
      <c r="T4" s="54"/>
      <c r="U4" s="54"/>
      <c r="V4" s="29"/>
      <c r="W4" s="29"/>
      <c r="X4" s="31"/>
      <c r="Y4" s="31"/>
      <c r="Z4" s="31"/>
      <c r="AA4" s="31"/>
      <c r="AB4" s="31"/>
      <c r="AC4" s="31"/>
      <c r="AD4" s="31"/>
      <c r="AE4" s="31"/>
      <c r="AF4" s="31"/>
      <c r="AQ4" s="33"/>
    </row>
    <row r="5" spans="1:43" s="32" customFormat="1" ht="28.5" customHeight="1">
      <c r="A5" s="94" t="s">
        <v>69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6"/>
      <c r="AQ5" s="33"/>
    </row>
    <row r="7" spans="1:43" s="5" customFormat="1" ht="84" customHeight="1">
      <c r="A7" s="1" t="s">
        <v>0</v>
      </c>
      <c r="B7" s="2">
        <f>B8+B82+B108</f>
        <v>84363.255000000005</v>
      </c>
      <c r="C7" s="2">
        <f>C8+C82+C108</f>
        <v>37474.448999999993</v>
      </c>
      <c r="D7" s="2">
        <f t="shared" ref="D7:E7" si="0">D8+D82+D108</f>
        <v>34775.760000000002</v>
      </c>
      <c r="E7" s="2">
        <f t="shared" si="0"/>
        <v>34775.760000000002</v>
      </c>
      <c r="F7" s="2">
        <f>E7/B7*100</f>
        <v>41.22145358189416</v>
      </c>
      <c r="G7" s="2">
        <f>E7/C7*100</f>
        <v>92.798589246769197</v>
      </c>
      <c r="H7" s="2">
        <f t="shared" ref="H7:AE7" si="1">H8+H82+H108</f>
        <v>2582.9900000000002</v>
      </c>
      <c r="I7" s="2">
        <f t="shared" si="1"/>
        <v>1540.9</v>
      </c>
      <c r="J7" s="2">
        <f t="shared" si="1"/>
        <v>4512.8230000000003</v>
      </c>
      <c r="K7" s="2">
        <f t="shared" si="1"/>
        <v>4547.55</v>
      </c>
      <c r="L7" s="2">
        <f t="shared" si="1"/>
        <v>5156.1260000000002</v>
      </c>
      <c r="M7" s="2">
        <f t="shared" si="1"/>
        <v>4218.55</v>
      </c>
      <c r="N7" s="59">
        <f>N8+N82+N108</f>
        <v>6932.22</v>
      </c>
      <c r="O7" s="59">
        <f t="shared" si="1"/>
        <v>5308.7999999999993</v>
      </c>
      <c r="P7" s="59">
        <f t="shared" si="1"/>
        <v>5315.3</v>
      </c>
      <c r="Q7" s="59">
        <f t="shared" si="1"/>
        <v>6611.0999999999995</v>
      </c>
      <c r="R7" s="59">
        <f t="shared" si="1"/>
        <v>5428.1</v>
      </c>
      <c r="S7" s="59">
        <f t="shared" si="1"/>
        <v>5302.26</v>
      </c>
      <c r="T7" s="3">
        <f t="shared" si="1"/>
        <v>7546.8899999999994</v>
      </c>
      <c r="U7" s="3">
        <f t="shared" si="1"/>
        <v>7396.6</v>
      </c>
      <c r="V7" s="2">
        <f t="shared" si="1"/>
        <v>4060.52</v>
      </c>
      <c r="W7" s="2">
        <f t="shared" si="1"/>
        <v>0</v>
      </c>
      <c r="X7" s="2">
        <f t="shared" si="1"/>
        <v>4719.5</v>
      </c>
      <c r="Y7" s="2">
        <f t="shared" si="1"/>
        <v>0</v>
      </c>
      <c r="Z7" s="2">
        <f t="shared" si="1"/>
        <v>5318.6299999999992</v>
      </c>
      <c r="AA7" s="2">
        <f t="shared" si="1"/>
        <v>0</v>
      </c>
      <c r="AB7" s="2">
        <f t="shared" si="1"/>
        <v>3721.2699999999995</v>
      </c>
      <c r="AC7" s="2">
        <f t="shared" si="1"/>
        <v>0</v>
      </c>
      <c r="AD7" s="2">
        <f t="shared" si="1"/>
        <v>29218.835999999999</v>
      </c>
      <c r="AE7" s="2">
        <f t="shared" si="1"/>
        <v>0</v>
      </c>
      <c r="AF7" s="4"/>
    </row>
    <row r="8" spans="1:43" s="5" customFormat="1" ht="84.75" customHeight="1">
      <c r="A8" s="6" t="s">
        <v>1</v>
      </c>
      <c r="B8" s="7">
        <f>B10+B16+B22+B28+B40+B46+B52+B58+B64+B70+B76+B34</f>
        <v>34909.518999999993</v>
      </c>
      <c r="C8" s="7">
        <f>C10+C16+C22+C28+C40+C46+C52+C58+C64+C70+C76+C34</f>
        <v>22150.448999999997</v>
      </c>
      <c r="D8" s="7">
        <f t="shared" ref="D8:E8" si="2">D10+D16+D22+D28+D40+D46+D52+D58+D64+D70+D76+D34</f>
        <v>20868.86</v>
      </c>
      <c r="E8" s="7">
        <f t="shared" si="2"/>
        <v>20868.86</v>
      </c>
      <c r="F8" s="2">
        <f>E8/B8*100</f>
        <v>59.779855460053753</v>
      </c>
      <c r="G8" s="2">
        <f>E8/C8*100</f>
        <v>94.214162430748033</v>
      </c>
      <c r="H8" s="7">
        <f t="shared" ref="H8:AE8" si="3">H10+H16+H22+H28+H40+H46+H52+H58+H64+H70+H76+H34</f>
        <v>1249.0900000000001</v>
      </c>
      <c r="I8" s="7">
        <f t="shared" si="3"/>
        <v>855.5</v>
      </c>
      <c r="J8" s="7">
        <f t="shared" si="3"/>
        <v>2901.0230000000001</v>
      </c>
      <c r="K8" s="7">
        <f t="shared" si="3"/>
        <v>2574.65</v>
      </c>
      <c r="L8" s="7">
        <f t="shared" si="3"/>
        <v>3470.5260000000003</v>
      </c>
      <c r="M8" s="7">
        <f t="shared" si="3"/>
        <v>2597.4500000000003</v>
      </c>
      <c r="N8" s="60">
        <f>N10+N16+N22+N28+N40+N46+N52+N58+N64+N70+N76+N34</f>
        <v>3277.7200000000007</v>
      </c>
      <c r="O8" s="60">
        <f t="shared" si="3"/>
        <v>2124.7999999999997</v>
      </c>
      <c r="P8" s="60">
        <f t="shared" si="3"/>
        <v>3313.3</v>
      </c>
      <c r="Q8" s="60">
        <f t="shared" si="3"/>
        <v>4872.3999999999996</v>
      </c>
      <c r="R8" s="60">
        <f t="shared" si="3"/>
        <v>3398.7</v>
      </c>
      <c r="S8" s="60">
        <f t="shared" si="3"/>
        <v>3383.26</v>
      </c>
      <c r="T8" s="8">
        <f t="shared" si="3"/>
        <v>4540.09</v>
      </c>
      <c r="U8" s="8">
        <f t="shared" si="3"/>
        <v>4460.8</v>
      </c>
      <c r="V8" s="7">
        <f t="shared" si="3"/>
        <v>1981.62</v>
      </c>
      <c r="W8" s="7">
        <f t="shared" si="3"/>
        <v>0</v>
      </c>
      <c r="X8" s="7">
        <f t="shared" si="3"/>
        <v>3015</v>
      </c>
      <c r="Y8" s="7">
        <f t="shared" si="3"/>
        <v>0</v>
      </c>
      <c r="Z8" s="7">
        <f t="shared" si="3"/>
        <v>2742.9299999999994</v>
      </c>
      <c r="AA8" s="7">
        <f t="shared" si="3"/>
        <v>0</v>
      </c>
      <c r="AB8" s="7">
        <f t="shared" si="3"/>
        <v>2255.5699999999997</v>
      </c>
      <c r="AC8" s="7">
        <f t="shared" si="3"/>
        <v>0</v>
      </c>
      <c r="AD8" s="7">
        <f t="shared" si="3"/>
        <v>2763.9</v>
      </c>
      <c r="AE8" s="7">
        <f t="shared" si="3"/>
        <v>0</v>
      </c>
      <c r="AF8" s="4"/>
    </row>
    <row r="9" spans="1:43" s="5" customFormat="1" ht="18.75">
      <c r="A9" s="35" t="s">
        <v>2</v>
      </c>
      <c r="B9" s="36"/>
      <c r="C9" s="37"/>
      <c r="D9" s="37"/>
      <c r="E9" s="38"/>
      <c r="F9" s="38"/>
      <c r="G9" s="38"/>
      <c r="H9" s="38"/>
      <c r="I9" s="38"/>
      <c r="J9" s="38"/>
      <c r="K9" s="38"/>
      <c r="L9" s="40"/>
      <c r="M9" s="40"/>
      <c r="N9" s="61"/>
      <c r="O9" s="61"/>
      <c r="P9" s="61"/>
      <c r="Q9" s="61"/>
      <c r="R9" s="61"/>
      <c r="S9" s="61"/>
      <c r="T9" s="39"/>
      <c r="U9" s="39"/>
      <c r="V9" s="38"/>
      <c r="W9" s="38"/>
      <c r="X9" s="38"/>
      <c r="Y9" s="38"/>
      <c r="Z9" s="38"/>
      <c r="AA9" s="38"/>
      <c r="AB9" s="38"/>
      <c r="AC9" s="38"/>
      <c r="AD9" s="38"/>
      <c r="AE9" s="2"/>
      <c r="AF9" s="4"/>
    </row>
    <row r="10" spans="1:43" s="68" customFormat="1" ht="57" customHeight="1">
      <c r="A10" s="66" t="s">
        <v>3</v>
      </c>
      <c r="B10" s="47">
        <f t="shared" ref="B10:S10" si="4">B11</f>
        <v>0</v>
      </c>
      <c r="C10" s="47">
        <f t="shared" si="4"/>
        <v>0</v>
      </c>
      <c r="D10" s="47">
        <f t="shared" si="4"/>
        <v>0</v>
      </c>
      <c r="E10" s="47">
        <f t="shared" si="4"/>
        <v>0</v>
      </c>
      <c r="F10" s="47" t="e">
        <f t="shared" si="4"/>
        <v>#DIV/0!</v>
      </c>
      <c r="G10" s="47" t="e">
        <f t="shared" si="4"/>
        <v>#DIV/0!</v>
      </c>
      <c r="H10" s="47">
        <f t="shared" si="4"/>
        <v>0</v>
      </c>
      <c r="I10" s="47">
        <f t="shared" si="4"/>
        <v>0</v>
      </c>
      <c r="J10" s="47">
        <f t="shared" si="4"/>
        <v>0</v>
      </c>
      <c r="K10" s="47">
        <f t="shared" si="4"/>
        <v>0</v>
      </c>
      <c r="L10" s="47">
        <f t="shared" si="4"/>
        <v>0</v>
      </c>
      <c r="M10" s="47">
        <f t="shared" si="4"/>
        <v>0</v>
      </c>
      <c r="N10" s="47">
        <f t="shared" si="4"/>
        <v>0</v>
      </c>
      <c r="O10" s="47">
        <f t="shared" si="4"/>
        <v>0</v>
      </c>
      <c r="P10" s="47">
        <f t="shared" si="4"/>
        <v>0</v>
      </c>
      <c r="Q10" s="47">
        <f t="shared" si="4"/>
        <v>0</v>
      </c>
      <c r="R10" s="47">
        <f t="shared" si="4"/>
        <v>0</v>
      </c>
      <c r="S10" s="47">
        <f t="shared" si="4"/>
        <v>0</v>
      </c>
      <c r="T10" s="10">
        <f>T11</f>
        <v>0</v>
      </c>
      <c r="U10" s="10">
        <f>U11</f>
        <v>0</v>
      </c>
      <c r="V10" s="47">
        <f t="shared" ref="V10:AE10" si="5">V11</f>
        <v>0</v>
      </c>
      <c r="W10" s="47">
        <f t="shared" si="5"/>
        <v>0</v>
      </c>
      <c r="X10" s="47">
        <f t="shared" si="5"/>
        <v>0</v>
      </c>
      <c r="Y10" s="47">
        <f t="shared" si="5"/>
        <v>0</v>
      </c>
      <c r="Z10" s="47">
        <f t="shared" si="5"/>
        <v>0</v>
      </c>
      <c r="AA10" s="47">
        <f t="shared" si="5"/>
        <v>0</v>
      </c>
      <c r="AB10" s="47">
        <f t="shared" si="5"/>
        <v>0</v>
      </c>
      <c r="AC10" s="47">
        <f t="shared" si="5"/>
        <v>0</v>
      </c>
      <c r="AD10" s="47">
        <f t="shared" si="5"/>
        <v>0</v>
      </c>
      <c r="AE10" s="47">
        <f t="shared" si="5"/>
        <v>0</v>
      </c>
      <c r="AF10" s="69"/>
    </row>
    <row r="11" spans="1:43" s="5" customFormat="1" ht="18.75">
      <c r="A11" s="4" t="s">
        <v>4</v>
      </c>
      <c r="B11" s="17">
        <f>B12+B13+B14+B15</f>
        <v>0</v>
      </c>
      <c r="C11" s="12">
        <f>C12+C13+C14+C15</f>
        <v>0</v>
      </c>
      <c r="D11" s="12">
        <f>D12+D13+D14+D15</f>
        <v>0</v>
      </c>
      <c r="E11" s="12">
        <f>E12+E13+E14+E15</f>
        <v>0</v>
      </c>
      <c r="F11" s="12" t="e">
        <f>E11/B11*100</f>
        <v>#DIV/0!</v>
      </c>
      <c r="G11" s="12" t="e">
        <f>E11/C11*100</f>
        <v>#DIV/0!</v>
      </c>
      <c r="H11" s="12"/>
      <c r="I11" s="12">
        <f>I12+I13+I14+I15</f>
        <v>0</v>
      </c>
      <c r="J11" s="12">
        <f t="shared" ref="J11:AD11" si="6">J12+J13</f>
        <v>0</v>
      </c>
      <c r="K11" s="12">
        <f t="shared" si="6"/>
        <v>0</v>
      </c>
      <c r="L11" s="18">
        <f t="shared" si="6"/>
        <v>0</v>
      </c>
      <c r="M11" s="18">
        <f t="shared" si="6"/>
        <v>0</v>
      </c>
      <c r="N11" s="63">
        <f t="shared" si="6"/>
        <v>0</v>
      </c>
      <c r="O11" s="63">
        <f t="shared" si="6"/>
        <v>0</v>
      </c>
      <c r="P11" s="63">
        <f t="shared" si="6"/>
        <v>0</v>
      </c>
      <c r="Q11" s="63">
        <f t="shared" si="6"/>
        <v>0</v>
      </c>
      <c r="R11" s="63">
        <f t="shared" si="6"/>
        <v>0</v>
      </c>
      <c r="S11" s="63">
        <f t="shared" si="6"/>
        <v>0</v>
      </c>
      <c r="T11" s="13">
        <f t="shared" si="6"/>
        <v>0</v>
      </c>
      <c r="U11" s="13">
        <f t="shared" si="6"/>
        <v>0</v>
      </c>
      <c r="V11" s="12">
        <f t="shared" si="6"/>
        <v>0</v>
      </c>
      <c r="W11" s="12">
        <f t="shared" si="6"/>
        <v>0</v>
      </c>
      <c r="X11" s="12">
        <f t="shared" si="6"/>
        <v>0</v>
      </c>
      <c r="Y11" s="12">
        <f t="shared" si="6"/>
        <v>0</v>
      </c>
      <c r="Z11" s="12">
        <f t="shared" si="6"/>
        <v>0</v>
      </c>
      <c r="AA11" s="12">
        <f t="shared" si="6"/>
        <v>0</v>
      </c>
      <c r="AB11" s="12">
        <f t="shared" si="6"/>
        <v>0</v>
      </c>
      <c r="AC11" s="12">
        <f t="shared" si="6"/>
        <v>0</v>
      </c>
      <c r="AD11" s="12">
        <f t="shared" si="6"/>
        <v>0</v>
      </c>
      <c r="AE11" s="12">
        <f>AE12</f>
        <v>0</v>
      </c>
      <c r="AF11" s="41"/>
    </row>
    <row r="12" spans="1:43" s="5" customFormat="1" ht="18.75">
      <c r="A12" s="35" t="s">
        <v>5</v>
      </c>
      <c r="B12" s="17">
        <f>H12+J12+L12+N12+P12+R12+T12+V12+X12+Z12+AB12+AD12</f>
        <v>0</v>
      </c>
      <c r="C12" s="12">
        <f>H12</f>
        <v>0</v>
      </c>
      <c r="D12" s="12">
        <f>E12</f>
        <v>0</v>
      </c>
      <c r="E12" s="12">
        <f>I12+K12+M12+O12+Q12+S12+U12+W12+Y12+AA12+AC12+AE12</f>
        <v>0</v>
      </c>
      <c r="F12" s="12" t="e">
        <f>E12/B12*100</f>
        <v>#DIV/0!</v>
      </c>
      <c r="G12" s="12" t="e">
        <f>E12/C12*100</f>
        <v>#DIV/0!</v>
      </c>
      <c r="H12" s="12"/>
      <c r="I12" s="12"/>
      <c r="J12" s="12"/>
      <c r="K12" s="12"/>
      <c r="L12" s="18"/>
      <c r="M12" s="18"/>
      <c r="N12" s="63"/>
      <c r="O12" s="63"/>
      <c r="P12" s="63"/>
      <c r="Q12" s="63"/>
      <c r="R12" s="63"/>
      <c r="S12" s="63"/>
      <c r="T12" s="13"/>
      <c r="U12" s="13"/>
      <c r="V12" s="12"/>
      <c r="W12" s="12"/>
      <c r="X12" s="12"/>
      <c r="Y12" s="12"/>
      <c r="Z12" s="12"/>
      <c r="AA12" s="12"/>
      <c r="AB12" s="12"/>
      <c r="AC12" s="12"/>
      <c r="AD12" s="12"/>
      <c r="AE12" s="9"/>
      <c r="AF12" s="4"/>
    </row>
    <row r="13" spans="1:43" s="5" customFormat="1" ht="18.75">
      <c r="A13" s="35" t="s">
        <v>6</v>
      </c>
      <c r="B13" s="17">
        <f>J13+L13+N13+P13+R13+T13+V13+X13+Z13+AB13+AD13</f>
        <v>0</v>
      </c>
      <c r="C13" s="12">
        <f>H13+J13</f>
        <v>0</v>
      </c>
      <c r="D13" s="12">
        <f>E13</f>
        <v>0</v>
      </c>
      <c r="E13" s="12">
        <f>I13+K13+M13+O13+Q13+S13+U13+W13+Y13+AA13+AC13+AE13</f>
        <v>0</v>
      </c>
      <c r="F13" s="12" t="e">
        <f>E13/B13*100</f>
        <v>#DIV/0!</v>
      </c>
      <c r="G13" s="12" t="e">
        <f>E13/C13*100</f>
        <v>#DIV/0!</v>
      </c>
      <c r="H13" s="2"/>
      <c r="I13" s="2"/>
      <c r="J13" s="12"/>
      <c r="K13" s="12"/>
      <c r="L13" s="18"/>
      <c r="M13" s="18"/>
      <c r="N13" s="63"/>
      <c r="O13" s="63"/>
      <c r="P13" s="63"/>
      <c r="Q13" s="63"/>
      <c r="R13" s="63"/>
      <c r="S13" s="63"/>
      <c r="T13" s="13"/>
      <c r="U13" s="13"/>
      <c r="V13" s="12"/>
      <c r="W13" s="12"/>
      <c r="X13" s="12"/>
      <c r="Y13" s="12"/>
      <c r="Z13" s="12"/>
      <c r="AA13" s="12"/>
      <c r="AB13" s="12"/>
      <c r="AC13" s="12"/>
      <c r="AD13" s="12"/>
      <c r="AE13" s="9"/>
      <c r="AF13" s="4"/>
    </row>
    <row r="14" spans="1:43" s="5" customFormat="1" ht="18.75">
      <c r="A14" s="35" t="s">
        <v>7</v>
      </c>
      <c r="B14" s="9"/>
      <c r="C14" s="12"/>
      <c r="D14" s="12"/>
      <c r="E14" s="12"/>
      <c r="F14" s="2"/>
      <c r="G14" s="2"/>
      <c r="H14" s="2"/>
      <c r="I14" s="2"/>
      <c r="J14" s="12"/>
      <c r="K14" s="12"/>
      <c r="L14" s="18"/>
      <c r="M14" s="18"/>
      <c r="N14" s="63"/>
      <c r="O14" s="63"/>
      <c r="P14" s="63"/>
      <c r="Q14" s="63"/>
      <c r="R14" s="63"/>
      <c r="S14" s="63"/>
      <c r="T14" s="13"/>
      <c r="U14" s="13"/>
      <c r="V14" s="12"/>
      <c r="W14" s="12"/>
      <c r="X14" s="12"/>
      <c r="Y14" s="12"/>
      <c r="Z14" s="12"/>
      <c r="AA14" s="12"/>
      <c r="AB14" s="12"/>
      <c r="AC14" s="12"/>
      <c r="AD14" s="12"/>
      <c r="AE14" s="2"/>
      <c r="AF14" s="4"/>
    </row>
    <row r="15" spans="1:43" s="5" customFormat="1" ht="18.75">
      <c r="A15" s="35" t="s">
        <v>8</v>
      </c>
      <c r="B15" s="9"/>
      <c r="C15" s="12"/>
      <c r="D15" s="12"/>
      <c r="E15" s="12"/>
      <c r="F15" s="2"/>
      <c r="G15" s="2"/>
      <c r="H15" s="2"/>
      <c r="I15" s="2"/>
      <c r="J15" s="2"/>
      <c r="K15" s="2"/>
      <c r="L15" s="42"/>
      <c r="M15" s="42"/>
      <c r="N15" s="59"/>
      <c r="O15" s="59"/>
      <c r="P15" s="59"/>
      <c r="Q15" s="59"/>
      <c r="R15" s="59"/>
      <c r="S15" s="59"/>
      <c r="T15" s="3"/>
      <c r="U15" s="3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4"/>
    </row>
    <row r="16" spans="1:43" s="68" customFormat="1" ht="56.25">
      <c r="A16" s="70" t="s">
        <v>9</v>
      </c>
      <c r="B16" s="71">
        <f t="shared" ref="B16:S16" si="7">B17</f>
        <v>127.1</v>
      </c>
      <c r="C16" s="71">
        <f t="shared" si="7"/>
        <v>67.099999999999994</v>
      </c>
      <c r="D16" s="71">
        <f t="shared" si="7"/>
        <v>19.100000000000001</v>
      </c>
      <c r="E16" s="71">
        <f t="shared" si="7"/>
        <v>19.100000000000001</v>
      </c>
      <c r="F16" s="71">
        <f t="shared" si="7"/>
        <v>15.027537372147917</v>
      </c>
      <c r="G16" s="71">
        <f t="shared" si="7"/>
        <v>28.464977645305517</v>
      </c>
      <c r="H16" s="71">
        <f t="shared" si="7"/>
        <v>6.4</v>
      </c>
      <c r="I16" s="71">
        <f t="shared" si="7"/>
        <v>6.4</v>
      </c>
      <c r="J16" s="71">
        <f t="shared" si="7"/>
        <v>6.4</v>
      </c>
      <c r="K16" s="71">
        <f t="shared" si="7"/>
        <v>6.4</v>
      </c>
      <c r="L16" s="71">
        <f t="shared" si="7"/>
        <v>6.3</v>
      </c>
      <c r="M16" s="71">
        <f t="shared" si="7"/>
        <v>6.3</v>
      </c>
      <c r="N16" s="71">
        <f t="shared" si="7"/>
        <v>12</v>
      </c>
      <c r="O16" s="71">
        <f t="shared" si="7"/>
        <v>0</v>
      </c>
      <c r="P16" s="71">
        <f t="shared" si="7"/>
        <v>12</v>
      </c>
      <c r="Q16" s="71">
        <f t="shared" si="7"/>
        <v>0</v>
      </c>
      <c r="R16" s="71">
        <f t="shared" si="7"/>
        <v>12</v>
      </c>
      <c r="S16" s="71">
        <f t="shared" si="7"/>
        <v>0</v>
      </c>
      <c r="T16" s="13">
        <f>T17</f>
        <v>12</v>
      </c>
      <c r="U16" s="13">
        <f>U17</f>
        <v>0</v>
      </c>
      <c r="V16" s="71">
        <f t="shared" ref="V16:AE16" si="8">V17</f>
        <v>12</v>
      </c>
      <c r="W16" s="71">
        <f t="shared" si="8"/>
        <v>0</v>
      </c>
      <c r="X16" s="71">
        <f t="shared" si="8"/>
        <v>12</v>
      </c>
      <c r="Y16" s="71">
        <f t="shared" si="8"/>
        <v>0</v>
      </c>
      <c r="Z16" s="71">
        <f t="shared" si="8"/>
        <v>12</v>
      </c>
      <c r="AA16" s="71">
        <f t="shared" si="8"/>
        <v>0</v>
      </c>
      <c r="AB16" s="71">
        <f t="shared" si="8"/>
        <v>12</v>
      </c>
      <c r="AC16" s="71">
        <f t="shared" si="8"/>
        <v>0</v>
      </c>
      <c r="AD16" s="71">
        <f t="shared" si="8"/>
        <v>12</v>
      </c>
      <c r="AE16" s="71">
        <f t="shared" si="8"/>
        <v>0</v>
      </c>
      <c r="AF16" s="69"/>
    </row>
    <row r="17" spans="1:32" s="5" customFormat="1" ht="18.75">
      <c r="A17" s="4" t="s">
        <v>4</v>
      </c>
      <c r="B17" s="17">
        <f>B18+B19+B20+B21</f>
        <v>127.1</v>
      </c>
      <c r="C17" s="17">
        <f>C18+C19+C20+C21</f>
        <v>67.099999999999994</v>
      </c>
      <c r="D17" s="17">
        <f>D18+D19+D20+D21</f>
        <v>19.100000000000001</v>
      </c>
      <c r="E17" s="17">
        <f>E18+E19+E20+E21</f>
        <v>19.100000000000001</v>
      </c>
      <c r="F17" s="12">
        <f>E17/B17*100</f>
        <v>15.027537372147917</v>
      </c>
      <c r="G17" s="12">
        <f>E17/C17*100</f>
        <v>28.464977645305517</v>
      </c>
      <c r="H17" s="9">
        <f>H18+H19+H20+H21</f>
        <v>6.4</v>
      </c>
      <c r="I17" s="9">
        <f>I18+I19+I20+I21</f>
        <v>6.4</v>
      </c>
      <c r="J17" s="12">
        <f t="shared" ref="J17:AD17" si="9">J18+J19</f>
        <v>6.4</v>
      </c>
      <c r="K17" s="12">
        <f t="shared" si="9"/>
        <v>6.4</v>
      </c>
      <c r="L17" s="18">
        <f t="shared" si="9"/>
        <v>6.3</v>
      </c>
      <c r="M17" s="18">
        <f t="shared" si="9"/>
        <v>6.3</v>
      </c>
      <c r="N17" s="63">
        <f t="shared" si="9"/>
        <v>12</v>
      </c>
      <c r="O17" s="63">
        <f t="shared" si="9"/>
        <v>0</v>
      </c>
      <c r="P17" s="63">
        <f t="shared" si="9"/>
        <v>12</v>
      </c>
      <c r="Q17" s="63">
        <f t="shared" si="9"/>
        <v>0</v>
      </c>
      <c r="R17" s="63">
        <f t="shared" si="9"/>
        <v>12</v>
      </c>
      <c r="S17" s="63">
        <f t="shared" si="9"/>
        <v>0</v>
      </c>
      <c r="T17" s="13">
        <f t="shared" si="9"/>
        <v>12</v>
      </c>
      <c r="U17" s="13">
        <f t="shared" si="9"/>
        <v>0</v>
      </c>
      <c r="V17" s="12">
        <f t="shared" si="9"/>
        <v>12</v>
      </c>
      <c r="W17" s="12">
        <f t="shared" si="9"/>
        <v>0</v>
      </c>
      <c r="X17" s="12">
        <f t="shared" si="9"/>
        <v>12</v>
      </c>
      <c r="Y17" s="12">
        <f t="shared" si="9"/>
        <v>0</v>
      </c>
      <c r="Z17" s="12">
        <f t="shared" si="9"/>
        <v>12</v>
      </c>
      <c r="AA17" s="12">
        <f t="shared" si="9"/>
        <v>0</v>
      </c>
      <c r="AB17" s="12">
        <f t="shared" si="9"/>
        <v>12</v>
      </c>
      <c r="AC17" s="12">
        <f t="shared" si="9"/>
        <v>0</v>
      </c>
      <c r="AD17" s="12">
        <f t="shared" si="9"/>
        <v>12</v>
      </c>
      <c r="AE17" s="12"/>
      <c r="AF17" s="35"/>
    </row>
    <row r="18" spans="1:32" s="5" customFormat="1" ht="37.5">
      <c r="A18" s="35" t="s">
        <v>5</v>
      </c>
      <c r="B18" s="17">
        <f>J18+L18+N18+P18+R18+T18+V18+X18+Z18+AB18+AD18+H18</f>
        <v>108</v>
      </c>
      <c r="C18" s="12">
        <f>H18+J18+L18+N18+P18+R18+T18</f>
        <v>48</v>
      </c>
      <c r="D18" s="12">
        <f>E18</f>
        <v>0</v>
      </c>
      <c r="E18" s="12">
        <f>I18+K18+M18+O18+Q18+S18+U18+W18+Y18+AA18+AC18+AE18</f>
        <v>0</v>
      </c>
      <c r="F18" s="12">
        <f>E18/B18*100</f>
        <v>0</v>
      </c>
      <c r="G18" s="12">
        <f>E18/C18*100</f>
        <v>0</v>
      </c>
      <c r="H18" s="2"/>
      <c r="I18" s="2"/>
      <c r="J18" s="12"/>
      <c r="K18" s="12"/>
      <c r="L18" s="18"/>
      <c r="M18" s="18"/>
      <c r="N18" s="63">
        <v>12</v>
      </c>
      <c r="O18" s="63">
        <v>0</v>
      </c>
      <c r="P18" s="63">
        <v>12</v>
      </c>
      <c r="Q18" s="63"/>
      <c r="R18" s="63">
        <v>12</v>
      </c>
      <c r="S18" s="63"/>
      <c r="T18" s="13">
        <v>12</v>
      </c>
      <c r="U18" s="13">
        <v>0</v>
      </c>
      <c r="V18" s="12">
        <v>12</v>
      </c>
      <c r="W18" s="12"/>
      <c r="X18" s="12">
        <v>12</v>
      </c>
      <c r="Y18" s="12"/>
      <c r="Z18" s="12">
        <v>12</v>
      </c>
      <c r="AA18" s="12"/>
      <c r="AB18" s="12">
        <v>12</v>
      </c>
      <c r="AC18" s="12"/>
      <c r="AD18" s="12">
        <v>12</v>
      </c>
      <c r="AE18" s="2"/>
      <c r="AF18" s="35" t="s">
        <v>75</v>
      </c>
    </row>
    <row r="19" spans="1:32" s="5" customFormat="1" ht="18.75">
      <c r="A19" s="35" t="s">
        <v>6</v>
      </c>
      <c r="B19" s="17">
        <f>J19+L19+N19+P19+R19+T19+V19+X19+Z19+AB19+AD19+H19</f>
        <v>19.100000000000001</v>
      </c>
      <c r="C19" s="12">
        <f>H19+J19+L19+N19+P19</f>
        <v>19.100000000000001</v>
      </c>
      <c r="D19" s="12">
        <f>E19</f>
        <v>19.100000000000001</v>
      </c>
      <c r="E19" s="12">
        <f>I19+K19+M19+O19+Q19+S19+U19+W19+Y19+AA19+AC19+AE19</f>
        <v>19.100000000000001</v>
      </c>
      <c r="F19" s="12">
        <f>E19/B19*100</f>
        <v>100</v>
      </c>
      <c r="G19" s="12">
        <f>E19/C19*100</f>
        <v>100</v>
      </c>
      <c r="H19" s="12">
        <v>6.4</v>
      </c>
      <c r="I19" s="12">
        <v>6.4</v>
      </c>
      <c r="J19" s="12">
        <v>6.4</v>
      </c>
      <c r="K19" s="12">
        <v>6.4</v>
      </c>
      <c r="L19" s="18">
        <v>6.3</v>
      </c>
      <c r="M19" s="18">
        <v>6.3</v>
      </c>
      <c r="N19" s="63"/>
      <c r="O19" s="63">
        <v>0</v>
      </c>
      <c r="P19" s="63"/>
      <c r="Q19" s="63"/>
      <c r="R19" s="63"/>
      <c r="S19" s="63"/>
      <c r="T19" s="13"/>
      <c r="U19" s="13"/>
      <c r="V19" s="12"/>
      <c r="W19" s="12"/>
      <c r="X19" s="12"/>
      <c r="Y19" s="12"/>
      <c r="Z19" s="12"/>
      <c r="AA19" s="12"/>
      <c r="AB19" s="12"/>
      <c r="AC19" s="12"/>
      <c r="AD19" s="12"/>
      <c r="AE19" s="9"/>
      <c r="AF19" s="4"/>
    </row>
    <row r="20" spans="1:32" s="5" customFormat="1" ht="18.75">
      <c r="A20" s="35" t="s">
        <v>7</v>
      </c>
      <c r="B20" s="9"/>
      <c r="C20" s="12"/>
      <c r="D20" s="12"/>
      <c r="E20" s="12"/>
      <c r="F20" s="2"/>
      <c r="G20" s="2"/>
      <c r="H20" s="2"/>
      <c r="I20" s="2"/>
      <c r="J20" s="2"/>
      <c r="K20" s="2"/>
      <c r="L20" s="42"/>
      <c r="M20" s="42"/>
      <c r="N20" s="59"/>
      <c r="O20" s="59"/>
      <c r="P20" s="59"/>
      <c r="Q20" s="59"/>
      <c r="R20" s="59"/>
      <c r="S20" s="59"/>
      <c r="T20" s="3"/>
      <c r="U20" s="3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4"/>
    </row>
    <row r="21" spans="1:32" s="5" customFormat="1" ht="18.75">
      <c r="A21" s="35" t="s">
        <v>8</v>
      </c>
      <c r="B21" s="9"/>
      <c r="C21" s="12"/>
      <c r="D21" s="12"/>
      <c r="E21" s="12"/>
      <c r="F21" s="2"/>
      <c r="G21" s="2"/>
      <c r="H21" s="2"/>
      <c r="I21" s="2"/>
      <c r="J21" s="2"/>
      <c r="K21" s="2"/>
      <c r="L21" s="42"/>
      <c r="M21" s="42"/>
      <c r="N21" s="59"/>
      <c r="O21" s="59"/>
      <c r="P21" s="59"/>
      <c r="Q21" s="59"/>
      <c r="R21" s="59"/>
      <c r="S21" s="59"/>
      <c r="T21" s="3"/>
      <c r="U21" s="3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4"/>
    </row>
    <row r="22" spans="1:32" s="68" customFormat="1" ht="93.75">
      <c r="A22" s="72" t="s">
        <v>10</v>
      </c>
      <c r="B22" s="71">
        <f t="shared" ref="B22:S22" si="10">B23</f>
        <v>85</v>
      </c>
      <c r="C22" s="71">
        <f t="shared" si="10"/>
        <v>85</v>
      </c>
      <c r="D22" s="71">
        <f>D23</f>
        <v>12.7</v>
      </c>
      <c r="E22" s="71">
        <f t="shared" si="10"/>
        <v>12.7</v>
      </c>
      <c r="F22" s="71">
        <f t="shared" si="10"/>
        <v>100</v>
      </c>
      <c r="G22" s="71">
        <f t="shared" si="10"/>
        <v>100</v>
      </c>
      <c r="H22" s="71">
        <f t="shared" si="10"/>
        <v>0</v>
      </c>
      <c r="I22" s="71">
        <f t="shared" si="10"/>
        <v>0</v>
      </c>
      <c r="J22" s="71">
        <f t="shared" si="10"/>
        <v>0</v>
      </c>
      <c r="K22" s="71">
        <f t="shared" si="10"/>
        <v>0</v>
      </c>
      <c r="L22" s="71">
        <f t="shared" si="10"/>
        <v>0</v>
      </c>
      <c r="M22" s="71">
        <f t="shared" si="10"/>
        <v>0</v>
      </c>
      <c r="N22" s="71">
        <f t="shared" si="10"/>
        <v>85</v>
      </c>
      <c r="O22" s="71">
        <f t="shared" si="10"/>
        <v>12.7</v>
      </c>
      <c r="P22" s="71">
        <f t="shared" si="10"/>
        <v>0</v>
      </c>
      <c r="Q22" s="71">
        <f t="shared" si="10"/>
        <v>0</v>
      </c>
      <c r="R22" s="71">
        <f t="shared" si="10"/>
        <v>0</v>
      </c>
      <c r="S22" s="71">
        <f t="shared" si="10"/>
        <v>0</v>
      </c>
      <c r="T22" s="13">
        <f>T23</f>
        <v>0</v>
      </c>
      <c r="U22" s="13">
        <f>U23</f>
        <v>0</v>
      </c>
      <c r="V22" s="71">
        <f t="shared" ref="V22:AE22" si="11">V23</f>
        <v>0</v>
      </c>
      <c r="W22" s="71">
        <f t="shared" si="11"/>
        <v>0</v>
      </c>
      <c r="X22" s="71">
        <f t="shared" si="11"/>
        <v>0</v>
      </c>
      <c r="Y22" s="71">
        <f t="shared" si="11"/>
        <v>0</v>
      </c>
      <c r="Z22" s="71">
        <f t="shared" si="11"/>
        <v>0</v>
      </c>
      <c r="AA22" s="71">
        <f t="shared" si="11"/>
        <v>0</v>
      </c>
      <c r="AB22" s="71">
        <f t="shared" si="11"/>
        <v>0</v>
      </c>
      <c r="AC22" s="71">
        <f t="shared" si="11"/>
        <v>0</v>
      </c>
      <c r="AD22" s="71">
        <f t="shared" si="11"/>
        <v>0</v>
      </c>
      <c r="AE22" s="71">
        <f t="shared" si="11"/>
        <v>0</v>
      </c>
      <c r="AF22" s="73"/>
    </row>
    <row r="23" spans="1:32" s="5" customFormat="1" ht="18.75">
      <c r="A23" s="4" t="s">
        <v>4</v>
      </c>
      <c r="B23" s="17">
        <f>B24+B25+B26+B27</f>
        <v>85</v>
      </c>
      <c r="C23" s="17">
        <f t="shared" ref="C23:AE23" si="12">C24+C25+C26+C27</f>
        <v>85</v>
      </c>
      <c r="D23" s="17">
        <f t="shared" si="12"/>
        <v>12.7</v>
      </c>
      <c r="E23" s="17">
        <f t="shared" si="12"/>
        <v>12.7</v>
      </c>
      <c r="F23" s="17">
        <f t="shared" si="12"/>
        <v>100</v>
      </c>
      <c r="G23" s="17">
        <f t="shared" si="12"/>
        <v>100</v>
      </c>
      <c r="H23" s="9">
        <f t="shared" si="12"/>
        <v>0</v>
      </c>
      <c r="I23" s="9">
        <f t="shared" si="12"/>
        <v>0</v>
      </c>
      <c r="J23" s="9">
        <f t="shared" si="12"/>
        <v>0</v>
      </c>
      <c r="K23" s="9">
        <f t="shared" si="12"/>
        <v>0</v>
      </c>
      <c r="L23" s="17">
        <f t="shared" si="12"/>
        <v>0</v>
      </c>
      <c r="M23" s="17">
        <f t="shared" si="12"/>
        <v>0</v>
      </c>
      <c r="N23" s="62">
        <f t="shared" si="12"/>
        <v>85</v>
      </c>
      <c r="O23" s="62">
        <f t="shared" si="12"/>
        <v>12.7</v>
      </c>
      <c r="P23" s="62">
        <f t="shared" si="12"/>
        <v>0</v>
      </c>
      <c r="Q23" s="62">
        <f t="shared" si="12"/>
        <v>0</v>
      </c>
      <c r="R23" s="62">
        <f t="shared" si="12"/>
        <v>0</v>
      </c>
      <c r="S23" s="62">
        <f t="shared" si="12"/>
        <v>0</v>
      </c>
      <c r="T23" s="10">
        <f t="shared" si="12"/>
        <v>0</v>
      </c>
      <c r="U23" s="10">
        <f t="shared" si="12"/>
        <v>0</v>
      </c>
      <c r="V23" s="9">
        <f t="shared" si="12"/>
        <v>0</v>
      </c>
      <c r="W23" s="9">
        <f t="shared" si="12"/>
        <v>0</v>
      </c>
      <c r="X23" s="9">
        <f t="shared" si="12"/>
        <v>0</v>
      </c>
      <c r="Y23" s="9">
        <f t="shared" si="12"/>
        <v>0</v>
      </c>
      <c r="Z23" s="9">
        <f t="shared" si="12"/>
        <v>0</v>
      </c>
      <c r="AA23" s="9">
        <f t="shared" si="12"/>
        <v>0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4"/>
    </row>
    <row r="24" spans="1:32" s="5" customFormat="1" ht="37.5">
      <c r="A24" s="35" t="s">
        <v>5</v>
      </c>
      <c r="B24" s="17">
        <f>H24+J24+L24+N24+P24+R24+T24+V24+X24+Z24+AB24+AD24</f>
        <v>72.3</v>
      </c>
      <c r="C24" s="12">
        <f>N24</f>
        <v>72.3</v>
      </c>
      <c r="D24" s="12">
        <f>E24</f>
        <v>0</v>
      </c>
      <c r="E24" s="12">
        <f>I24+K24+M24+O24+Q24+S24+U24+W24+Y24+AA24+AC24+AE24</f>
        <v>0</v>
      </c>
      <c r="F24" s="12">
        <f>E24/B24*100</f>
        <v>0</v>
      </c>
      <c r="G24" s="12">
        <f>E24/C24*100</f>
        <v>0</v>
      </c>
      <c r="H24" s="2"/>
      <c r="I24" s="2"/>
      <c r="J24" s="2"/>
      <c r="K24" s="2"/>
      <c r="L24" s="42"/>
      <c r="M24" s="42"/>
      <c r="N24" s="63">
        <v>72.3</v>
      </c>
      <c r="O24" s="59">
        <v>0</v>
      </c>
      <c r="P24" s="59"/>
      <c r="Q24" s="59"/>
      <c r="R24" s="59"/>
      <c r="S24" s="59"/>
      <c r="T24" s="3"/>
      <c r="U24" s="3"/>
      <c r="V24" s="2"/>
      <c r="W24" s="2"/>
      <c r="X24" s="2"/>
      <c r="Y24" s="2"/>
      <c r="Z24" s="12"/>
      <c r="AA24" s="12"/>
      <c r="AB24" s="2"/>
      <c r="AC24" s="2"/>
      <c r="AD24" s="2"/>
      <c r="AE24" s="2"/>
      <c r="AF24" s="35" t="s">
        <v>75</v>
      </c>
    </row>
    <row r="25" spans="1:32" s="5" customFormat="1" ht="18.75">
      <c r="A25" s="35" t="s">
        <v>6</v>
      </c>
      <c r="B25" s="17">
        <f>J25+L25+N25+P25+R25+T25+V25+X25+Z25+AB25+AD25+H25</f>
        <v>12.7</v>
      </c>
      <c r="C25" s="12">
        <f>H25+J25+N25+P25</f>
        <v>12.7</v>
      </c>
      <c r="D25" s="12">
        <f>E25</f>
        <v>12.7</v>
      </c>
      <c r="E25" s="12">
        <f>I25+K25+M25+O25+Q25+S25+U25+W25+Y25+AA25+AC25+AE25</f>
        <v>12.7</v>
      </c>
      <c r="F25" s="12">
        <f>E25/B25*100</f>
        <v>100</v>
      </c>
      <c r="G25" s="12">
        <f>E25/C25*100</f>
        <v>100</v>
      </c>
      <c r="H25" s="2"/>
      <c r="I25" s="2"/>
      <c r="J25" s="2"/>
      <c r="K25" s="2"/>
      <c r="L25" s="42"/>
      <c r="M25" s="42"/>
      <c r="N25" s="63">
        <v>12.7</v>
      </c>
      <c r="O25" s="59">
        <v>12.7</v>
      </c>
      <c r="P25" s="59"/>
      <c r="Q25" s="59"/>
      <c r="R25" s="59"/>
      <c r="S25" s="59"/>
      <c r="T25" s="3"/>
      <c r="U25" s="3"/>
      <c r="V25" s="2"/>
      <c r="W25" s="2"/>
      <c r="X25" s="2"/>
      <c r="Y25" s="2"/>
      <c r="Z25" s="12"/>
      <c r="AA25" s="12"/>
      <c r="AB25" s="2"/>
      <c r="AC25" s="2"/>
      <c r="AD25" s="2"/>
      <c r="AE25" s="2"/>
      <c r="AF25" s="4"/>
    </row>
    <row r="26" spans="1:32" s="5" customFormat="1" ht="18.75">
      <c r="A26" s="35" t="s">
        <v>7</v>
      </c>
      <c r="B26" s="9"/>
      <c r="C26" s="12"/>
      <c r="D26" s="12"/>
      <c r="E26" s="12"/>
      <c r="F26" s="2"/>
      <c r="G26" s="2"/>
      <c r="H26" s="2"/>
      <c r="I26" s="2"/>
      <c r="J26" s="2"/>
      <c r="K26" s="2"/>
      <c r="L26" s="42"/>
      <c r="M26" s="42"/>
      <c r="N26" s="59"/>
      <c r="O26" s="59"/>
      <c r="P26" s="59"/>
      <c r="Q26" s="59"/>
      <c r="R26" s="59"/>
      <c r="S26" s="59"/>
      <c r="T26" s="3"/>
      <c r="U26" s="3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4"/>
    </row>
    <row r="27" spans="1:32" s="5" customFormat="1" ht="18.75">
      <c r="A27" s="35" t="s">
        <v>8</v>
      </c>
      <c r="B27" s="9"/>
      <c r="C27" s="12"/>
      <c r="D27" s="12"/>
      <c r="E27" s="12"/>
      <c r="F27" s="2"/>
      <c r="G27" s="2"/>
      <c r="H27" s="2"/>
      <c r="I27" s="2"/>
      <c r="J27" s="2"/>
      <c r="K27" s="2"/>
      <c r="L27" s="42"/>
      <c r="M27" s="42"/>
      <c r="N27" s="59"/>
      <c r="O27" s="59"/>
      <c r="P27" s="59"/>
      <c r="Q27" s="59"/>
      <c r="R27" s="63"/>
      <c r="S27" s="63"/>
      <c r="T27" s="3"/>
      <c r="U27" s="3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4"/>
    </row>
    <row r="28" spans="1:32" s="68" customFormat="1" ht="56.25">
      <c r="A28" s="72" t="s">
        <v>11</v>
      </c>
      <c r="B28" s="71">
        <f t="shared" ref="B28:S28" si="13">B29</f>
        <v>47.1</v>
      </c>
      <c r="C28" s="71">
        <f t="shared" si="13"/>
        <v>47.1</v>
      </c>
      <c r="D28" s="71">
        <f>D29</f>
        <v>0</v>
      </c>
      <c r="E28" s="71">
        <f t="shared" si="13"/>
        <v>0</v>
      </c>
      <c r="F28" s="71">
        <f>F29</f>
        <v>0</v>
      </c>
      <c r="G28" s="71">
        <f>G29</f>
        <v>0</v>
      </c>
      <c r="H28" s="71">
        <f t="shared" si="13"/>
        <v>0</v>
      </c>
      <c r="I28" s="71">
        <f t="shared" si="13"/>
        <v>0</v>
      </c>
      <c r="J28" s="71">
        <f t="shared" si="13"/>
        <v>0</v>
      </c>
      <c r="K28" s="71">
        <f t="shared" si="13"/>
        <v>0</v>
      </c>
      <c r="L28" s="71">
        <f t="shared" si="13"/>
        <v>0</v>
      </c>
      <c r="M28" s="71">
        <f t="shared" si="13"/>
        <v>0</v>
      </c>
      <c r="N28" s="71">
        <f t="shared" si="13"/>
        <v>47.1</v>
      </c>
      <c r="O28" s="71">
        <f t="shared" si="13"/>
        <v>0</v>
      </c>
      <c r="P28" s="71">
        <f t="shared" si="13"/>
        <v>0</v>
      </c>
      <c r="Q28" s="71">
        <f t="shared" si="13"/>
        <v>0</v>
      </c>
      <c r="R28" s="71">
        <f t="shared" si="13"/>
        <v>0</v>
      </c>
      <c r="S28" s="71">
        <f t="shared" si="13"/>
        <v>0</v>
      </c>
      <c r="T28" s="13">
        <f>T29</f>
        <v>0</v>
      </c>
      <c r="U28" s="13">
        <f>U29</f>
        <v>0</v>
      </c>
      <c r="V28" s="71">
        <f t="shared" ref="V28:AE28" si="14">V29</f>
        <v>0</v>
      </c>
      <c r="W28" s="71">
        <f t="shared" si="14"/>
        <v>0</v>
      </c>
      <c r="X28" s="71">
        <f t="shared" si="14"/>
        <v>0</v>
      </c>
      <c r="Y28" s="71">
        <f t="shared" si="14"/>
        <v>0</v>
      </c>
      <c r="Z28" s="71">
        <f t="shared" si="14"/>
        <v>0</v>
      </c>
      <c r="AA28" s="71">
        <f t="shared" si="14"/>
        <v>0</v>
      </c>
      <c r="AB28" s="71">
        <f t="shared" si="14"/>
        <v>0</v>
      </c>
      <c r="AC28" s="71">
        <f t="shared" si="14"/>
        <v>0</v>
      </c>
      <c r="AD28" s="71">
        <f t="shared" si="14"/>
        <v>0</v>
      </c>
      <c r="AE28" s="71">
        <f t="shared" si="14"/>
        <v>0</v>
      </c>
      <c r="AF28" s="73"/>
    </row>
    <row r="29" spans="1:32" s="5" customFormat="1" ht="18.75">
      <c r="A29" s="4" t="s">
        <v>4</v>
      </c>
      <c r="B29" s="17">
        <f>B30+B31+B32+B33</f>
        <v>47.1</v>
      </c>
      <c r="C29" s="17">
        <f t="shared" ref="C29:E29" si="15">C30+C31+C32+C33</f>
        <v>47.1</v>
      </c>
      <c r="D29" s="17">
        <f t="shared" si="15"/>
        <v>0</v>
      </c>
      <c r="E29" s="17">
        <f t="shared" si="15"/>
        <v>0</v>
      </c>
      <c r="F29" s="12">
        <f>E29/B29*100</f>
        <v>0</v>
      </c>
      <c r="G29" s="12">
        <f>E29/C29*100</f>
        <v>0</v>
      </c>
      <c r="H29" s="2"/>
      <c r="I29" s="2"/>
      <c r="J29" s="2"/>
      <c r="K29" s="2"/>
      <c r="L29" s="42"/>
      <c r="M29" s="42"/>
      <c r="N29" s="63">
        <f>N30+N31</f>
        <v>47.1</v>
      </c>
      <c r="O29" s="59">
        <v>0</v>
      </c>
      <c r="P29" s="59"/>
      <c r="Q29" s="59"/>
      <c r="R29" s="59"/>
      <c r="S29" s="59"/>
      <c r="T29" s="13">
        <v>0</v>
      </c>
      <c r="U29" s="13">
        <v>0</v>
      </c>
      <c r="V29" s="2"/>
      <c r="W29" s="2"/>
      <c r="X29" s="2"/>
      <c r="Y29" s="2"/>
      <c r="Z29" s="2"/>
      <c r="AA29" s="2"/>
      <c r="AB29" s="12">
        <f>AB30+AB31</f>
        <v>0</v>
      </c>
      <c r="AC29" s="12">
        <f>AC30+AC31</f>
        <v>0</v>
      </c>
      <c r="AD29" s="12"/>
      <c r="AE29" s="9"/>
      <c r="AF29" s="4"/>
    </row>
    <row r="30" spans="1:32" s="5" customFormat="1" ht="37.5">
      <c r="A30" s="35" t="s">
        <v>5</v>
      </c>
      <c r="B30" s="17">
        <f>H30+J30+L30+N30+P30+R30+T30+V30+X30+Z30+AB30+AD30</f>
        <v>40</v>
      </c>
      <c r="C30" s="12">
        <f>H30+J30+L30+N30</f>
        <v>40</v>
      </c>
      <c r="D30" s="12">
        <f>E30</f>
        <v>0</v>
      </c>
      <c r="E30" s="12">
        <f>I30+K30+M30+O30+Q30+S30+U30+W30+Y30+AA30+AC30+AE30</f>
        <v>0</v>
      </c>
      <c r="F30" s="12">
        <f>E30/B30*100</f>
        <v>0</v>
      </c>
      <c r="G30" s="12">
        <f>E30/C30*100</f>
        <v>0</v>
      </c>
      <c r="H30" s="2"/>
      <c r="I30" s="2"/>
      <c r="J30" s="2"/>
      <c r="K30" s="2"/>
      <c r="L30" s="42"/>
      <c r="M30" s="42"/>
      <c r="N30" s="63">
        <v>40</v>
      </c>
      <c r="O30" s="59">
        <v>0</v>
      </c>
      <c r="P30" s="59"/>
      <c r="Q30" s="59"/>
      <c r="R30" s="59"/>
      <c r="S30" s="59"/>
      <c r="T30" s="3"/>
      <c r="U30" s="3"/>
      <c r="V30" s="2"/>
      <c r="W30" s="2"/>
      <c r="X30" s="2"/>
      <c r="Y30" s="2"/>
      <c r="Z30" s="2"/>
      <c r="AA30" s="2"/>
      <c r="AB30" s="12"/>
      <c r="AC30" s="12"/>
      <c r="AD30" s="12"/>
      <c r="AE30" s="12"/>
      <c r="AF30" s="35" t="s">
        <v>75</v>
      </c>
    </row>
    <row r="31" spans="1:32" s="5" customFormat="1" ht="18.75">
      <c r="A31" s="35" t="s">
        <v>6</v>
      </c>
      <c r="B31" s="17">
        <f>J31+L31+N31+P31+R31+T31+V31+X31+Z31+AB31+AD31+H31</f>
        <v>7.1</v>
      </c>
      <c r="C31" s="12">
        <f>H31+J31+N31</f>
        <v>7.1</v>
      </c>
      <c r="D31" s="12">
        <f>E31</f>
        <v>0</v>
      </c>
      <c r="E31" s="12">
        <f>I31+K31+M31+O31+Q31+S31+U31+W31+Y31+AA31+AC31+AE31</f>
        <v>0</v>
      </c>
      <c r="F31" s="12">
        <f>E31/B31*100</f>
        <v>0</v>
      </c>
      <c r="G31" s="12">
        <f>E31/C31*100</f>
        <v>0</v>
      </c>
      <c r="H31" s="2"/>
      <c r="I31" s="2"/>
      <c r="J31" s="2"/>
      <c r="K31" s="2"/>
      <c r="L31" s="42"/>
      <c r="M31" s="42"/>
      <c r="N31" s="63">
        <v>7.1</v>
      </c>
      <c r="O31" s="59">
        <v>0</v>
      </c>
      <c r="P31" s="59"/>
      <c r="Q31" s="59"/>
      <c r="R31" s="59"/>
      <c r="S31" s="59"/>
      <c r="T31" s="3"/>
      <c r="U31" s="3"/>
      <c r="V31" s="2"/>
      <c r="W31" s="2"/>
      <c r="X31" s="2"/>
      <c r="Y31" s="2"/>
      <c r="Z31" s="2"/>
      <c r="AA31" s="2"/>
      <c r="AB31" s="12"/>
      <c r="AC31" s="2"/>
      <c r="AD31" s="2"/>
      <c r="AE31" s="2"/>
      <c r="AF31" s="4"/>
    </row>
    <row r="32" spans="1:32" s="5" customFormat="1" ht="18.75">
      <c r="A32" s="35" t="s">
        <v>7</v>
      </c>
      <c r="B32" s="9"/>
      <c r="C32" s="12"/>
      <c r="D32" s="12"/>
      <c r="E32" s="2"/>
      <c r="F32" s="2"/>
      <c r="G32" s="2"/>
      <c r="H32" s="2"/>
      <c r="I32" s="2"/>
      <c r="J32" s="2"/>
      <c r="K32" s="2"/>
      <c r="L32" s="42"/>
      <c r="M32" s="42"/>
      <c r="N32" s="59"/>
      <c r="O32" s="59"/>
      <c r="P32" s="59"/>
      <c r="Q32" s="59"/>
      <c r="R32" s="59"/>
      <c r="S32" s="59"/>
      <c r="T32" s="3"/>
      <c r="U32" s="3"/>
      <c r="V32" s="2"/>
      <c r="W32" s="2"/>
      <c r="X32" s="2"/>
      <c r="Y32" s="2"/>
      <c r="Z32" s="2"/>
      <c r="AA32" s="2"/>
      <c r="AB32" s="2"/>
      <c r="AC32" s="2"/>
      <c r="AD32" s="2"/>
      <c r="AE32" s="12"/>
      <c r="AF32" s="4"/>
    </row>
    <row r="33" spans="1:32" s="5" customFormat="1" ht="18.75">
      <c r="A33" s="35" t="s">
        <v>8</v>
      </c>
      <c r="B33" s="9"/>
      <c r="C33" s="12"/>
      <c r="D33" s="12"/>
      <c r="E33" s="2"/>
      <c r="F33" s="2"/>
      <c r="G33" s="2"/>
      <c r="H33" s="2"/>
      <c r="I33" s="2"/>
      <c r="J33" s="2"/>
      <c r="K33" s="2"/>
      <c r="L33" s="42"/>
      <c r="M33" s="42"/>
      <c r="N33" s="59"/>
      <c r="O33" s="59"/>
      <c r="P33" s="59"/>
      <c r="Q33" s="59"/>
      <c r="R33" s="59"/>
      <c r="S33" s="59"/>
      <c r="T33" s="3"/>
      <c r="U33" s="3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4"/>
    </row>
    <row r="34" spans="1:32" s="68" customFormat="1" ht="56.25">
      <c r="A34" s="72" t="s">
        <v>67</v>
      </c>
      <c r="B34" s="71">
        <f t="shared" ref="B34:S34" si="16">B35</f>
        <v>31.5</v>
      </c>
      <c r="C34" s="71">
        <f t="shared" si="16"/>
        <v>31.5</v>
      </c>
      <c r="D34" s="71">
        <f>D35</f>
        <v>0</v>
      </c>
      <c r="E34" s="71">
        <f t="shared" si="16"/>
        <v>0</v>
      </c>
      <c r="F34" s="71">
        <f>F35</f>
        <v>0</v>
      </c>
      <c r="G34" s="71">
        <f>G35</f>
        <v>0</v>
      </c>
      <c r="H34" s="71">
        <f t="shared" si="16"/>
        <v>0</v>
      </c>
      <c r="I34" s="71">
        <f t="shared" si="16"/>
        <v>0</v>
      </c>
      <c r="J34" s="71">
        <f t="shared" si="16"/>
        <v>0</v>
      </c>
      <c r="K34" s="71">
        <f t="shared" si="16"/>
        <v>0</v>
      </c>
      <c r="L34" s="71">
        <f t="shared" si="16"/>
        <v>0</v>
      </c>
      <c r="M34" s="71">
        <f t="shared" si="16"/>
        <v>0</v>
      </c>
      <c r="N34" s="71">
        <f t="shared" si="16"/>
        <v>31.5</v>
      </c>
      <c r="O34" s="71">
        <f t="shared" si="16"/>
        <v>0</v>
      </c>
      <c r="P34" s="71">
        <f t="shared" si="16"/>
        <v>0</v>
      </c>
      <c r="Q34" s="71">
        <f t="shared" si="16"/>
        <v>0</v>
      </c>
      <c r="R34" s="71">
        <f t="shared" si="16"/>
        <v>0</v>
      </c>
      <c r="S34" s="71">
        <f t="shared" si="16"/>
        <v>0</v>
      </c>
      <c r="T34" s="13">
        <f>T35</f>
        <v>0</v>
      </c>
      <c r="U34" s="13">
        <f>U35</f>
        <v>0</v>
      </c>
      <c r="V34" s="71">
        <f t="shared" ref="V34:AE34" si="17">V35</f>
        <v>0</v>
      </c>
      <c r="W34" s="71">
        <f t="shared" si="17"/>
        <v>0</v>
      </c>
      <c r="X34" s="71">
        <f t="shared" si="17"/>
        <v>0</v>
      </c>
      <c r="Y34" s="71">
        <f t="shared" si="17"/>
        <v>0</v>
      </c>
      <c r="Z34" s="71">
        <f t="shared" si="17"/>
        <v>0</v>
      </c>
      <c r="AA34" s="71">
        <f t="shared" si="17"/>
        <v>0</v>
      </c>
      <c r="AB34" s="71">
        <f t="shared" si="17"/>
        <v>0</v>
      </c>
      <c r="AC34" s="71">
        <f t="shared" si="17"/>
        <v>0</v>
      </c>
      <c r="AD34" s="71">
        <f t="shared" si="17"/>
        <v>0</v>
      </c>
      <c r="AE34" s="71">
        <f t="shared" si="17"/>
        <v>0</v>
      </c>
      <c r="AF34" s="73"/>
    </row>
    <row r="35" spans="1:32" s="5" customFormat="1" ht="18.75">
      <c r="A35" s="4" t="s">
        <v>4</v>
      </c>
      <c r="B35" s="17">
        <f>B36+B37+B38+B39</f>
        <v>31.5</v>
      </c>
      <c r="C35" s="17">
        <f>C36+C37+C38+C39</f>
        <v>31.5</v>
      </c>
      <c r="D35" s="17">
        <f t="shared" ref="D35" si="18">D36+D37+D38+D39</f>
        <v>0</v>
      </c>
      <c r="E35" s="17">
        <f t="shared" ref="E35" si="19">E36+E37+E38+E39</f>
        <v>0</v>
      </c>
      <c r="F35" s="12">
        <f>E35/B35*100</f>
        <v>0</v>
      </c>
      <c r="G35" s="12">
        <f>E35/C35*100</f>
        <v>0</v>
      </c>
      <c r="H35" s="2"/>
      <c r="I35" s="2"/>
      <c r="J35" s="2"/>
      <c r="K35" s="2"/>
      <c r="L35" s="42"/>
      <c r="M35" s="42"/>
      <c r="N35" s="63">
        <f>N36+N37</f>
        <v>31.5</v>
      </c>
      <c r="O35" s="59">
        <v>0</v>
      </c>
      <c r="P35" s="59"/>
      <c r="Q35" s="59"/>
      <c r="R35" s="59"/>
      <c r="S35" s="59"/>
      <c r="T35" s="13">
        <v>0</v>
      </c>
      <c r="U35" s="13">
        <v>0</v>
      </c>
      <c r="V35" s="2"/>
      <c r="W35" s="2"/>
      <c r="X35" s="2"/>
      <c r="Y35" s="2"/>
      <c r="Z35" s="2"/>
      <c r="AA35" s="2"/>
      <c r="AB35" s="12">
        <f>AB36+AB37</f>
        <v>0</v>
      </c>
      <c r="AC35" s="12">
        <f>AC36+AC37</f>
        <v>0</v>
      </c>
      <c r="AD35" s="12"/>
      <c r="AE35" s="9"/>
      <c r="AF35" s="4"/>
    </row>
    <row r="36" spans="1:32" s="5" customFormat="1" ht="18.75">
      <c r="A36" s="35" t="s">
        <v>5</v>
      </c>
      <c r="B36" s="17">
        <f>H36+J36+L36+N36+P36+R36+T36+V36+X36+Z36+AB36+AD36</f>
        <v>26.8</v>
      </c>
      <c r="C36" s="12">
        <f>H36+J36+L36+N36+P36+R36+T36</f>
        <v>26.8</v>
      </c>
      <c r="D36" s="12">
        <f>E36</f>
        <v>0</v>
      </c>
      <c r="E36" s="12">
        <f>I36+K36+M36+O36+Q36+S36+U36+W36+Y36+AA36+AC36+AE36</f>
        <v>0</v>
      </c>
      <c r="F36" s="12">
        <f>E36/B36*100</f>
        <v>0</v>
      </c>
      <c r="G36" s="12">
        <f>E36/C36*100</f>
        <v>0</v>
      </c>
      <c r="H36" s="2"/>
      <c r="I36" s="2"/>
      <c r="J36" s="2"/>
      <c r="K36" s="2"/>
      <c r="L36" s="42"/>
      <c r="M36" s="42"/>
      <c r="N36" s="63">
        <v>26.8</v>
      </c>
      <c r="O36" s="59">
        <v>0</v>
      </c>
      <c r="P36" s="59"/>
      <c r="Q36" s="59"/>
      <c r="R36" s="59"/>
      <c r="S36" s="59"/>
      <c r="T36" s="3"/>
      <c r="U36" s="3"/>
      <c r="V36" s="2"/>
      <c r="W36" s="2"/>
      <c r="X36" s="2"/>
      <c r="Y36" s="2"/>
      <c r="Z36" s="2"/>
      <c r="AA36" s="2"/>
      <c r="AB36" s="12"/>
      <c r="AC36" s="12"/>
      <c r="AD36" s="12"/>
      <c r="AE36" s="12"/>
      <c r="AF36" s="4"/>
    </row>
    <row r="37" spans="1:32" s="5" customFormat="1" ht="18.75">
      <c r="A37" s="35" t="s">
        <v>6</v>
      </c>
      <c r="B37" s="17">
        <f>J37+L37+N37+P37+R37+T37+V37+X37+Z37+AB37+AD37+H37</f>
        <v>4.7</v>
      </c>
      <c r="C37" s="12">
        <f>N37</f>
        <v>4.7</v>
      </c>
      <c r="D37" s="12">
        <f>E37</f>
        <v>0</v>
      </c>
      <c r="E37" s="12">
        <f>I37+K37+M37+O37+Q37+S37+U37+W37+Y37+AA37+AC37+AE37</f>
        <v>0</v>
      </c>
      <c r="F37" s="12">
        <f>E37/B37*100</f>
        <v>0</v>
      </c>
      <c r="G37" s="12">
        <f>E37/C37*100</f>
        <v>0</v>
      </c>
      <c r="H37" s="2"/>
      <c r="I37" s="2"/>
      <c r="J37" s="2"/>
      <c r="K37" s="2"/>
      <c r="L37" s="42"/>
      <c r="M37" s="42"/>
      <c r="N37" s="63">
        <v>4.7</v>
      </c>
      <c r="O37" s="59">
        <v>0</v>
      </c>
      <c r="P37" s="59"/>
      <c r="Q37" s="59"/>
      <c r="R37" s="59"/>
      <c r="S37" s="59"/>
      <c r="T37" s="3"/>
      <c r="U37" s="3"/>
      <c r="V37" s="2"/>
      <c r="W37" s="2"/>
      <c r="X37" s="2"/>
      <c r="Y37" s="2"/>
      <c r="Z37" s="2"/>
      <c r="AA37" s="2"/>
      <c r="AB37" s="12"/>
      <c r="AC37" s="2"/>
      <c r="AD37" s="2"/>
      <c r="AE37" s="2"/>
      <c r="AF37" s="4"/>
    </row>
    <row r="38" spans="1:32" s="5" customFormat="1" ht="18.75">
      <c r="A38" s="35" t="s">
        <v>7</v>
      </c>
      <c r="B38" s="9"/>
      <c r="C38" s="12"/>
      <c r="D38" s="12"/>
      <c r="E38" s="2"/>
      <c r="F38" s="2"/>
      <c r="G38" s="2"/>
      <c r="H38" s="2"/>
      <c r="I38" s="2"/>
      <c r="J38" s="2"/>
      <c r="K38" s="2"/>
      <c r="L38" s="42"/>
      <c r="M38" s="42"/>
      <c r="N38" s="59"/>
      <c r="O38" s="59"/>
      <c r="P38" s="59"/>
      <c r="Q38" s="59"/>
      <c r="R38" s="59"/>
      <c r="S38" s="59"/>
      <c r="T38" s="3"/>
      <c r="U38" s="3"/>
      <c r="V38" s="2"/>
      <c r="W38" s="2"/>
      <c r="X38" s="2"/>
      <c r="Y38" s="2"/>
      <c r="Z38" s="2"/>
      <c r="AA38" s="2"/>
      <c r="AB38" s="2"/>
      <c r="AC38" s="2"/>
      <c r="AD38" s="2"/>
      <c r="AE38" s="12"/>
      <c r="AF38" s="4"/>
    </row>
    <row r="39" spans="1:32" s="5" customFormat="1" ht="18.75">
      <c r="A39" s="35" t="s">
        <v>8</v>
      </c>
      <c r="B39" s="9"/>
      <c r="C39" s="12"/>
      <c r="D39" s="12"/>
      <c r="E39" s="2"/>
      <c r="F39" s="2"/>
      <c r="G39" s="2"/>
      <c r="H39" s="2"/>
      <c r="I39" s="2"/>
      <c r="J39" s="2"/>
      <c r="K39" s="2"/>
      <c r="L39" s="42"/>
      <c r="M39" s="42"/>
      <c r="N39" s="59"/>
      <c r="O39" s="59"/>
      <c r="P39" s="59"/>
      <c r="Q39" s="59"/>
      <c r="R39" s="59"/>
      <c r="S39" s="59"/>
      <c r="T39" s="3"/>
      <c r="U39" s="3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4"/>
    </row>
    <row r="40" spans="1:32" s="68" customFormat="1" ht="37.5">
      <c r="A40" s="72" t="s">
        <v>12</v>
      </c>
      <c r="B40" s="71">
        <f t="shared" ref="B40:S40" si="20">B41</f>
        <v>853.3</v>
      </c>
      <c r="C40" s="71">
        <f t="shared" si="20"/>
        <v>631.1</v>
      </c>
      <c r="D40" s="71">
        <f>D41</f>
        <v>402.6</v>
      </c>
      <c r="E40" s="71">
        <f t="shared" si="20"/>
        <v>402.6</v>
      </c>
      <c r="F40" s="71">
        <f t="shared" si="20"/>
        <v>47.181530528536278</v>
      </c>
      <c r="G40" s="71">
        <f t="shared" si="20"/>
        <v>63.793376643955</v>
      </c>
      <c r="H40" s="71">
        <f t="shared" si="20"/>
        <v>0</v>
      </c>
      <c r="I40" s="71">
        <f t="shared" si="20"/>
        <v>0</v>
      </c>
      <c r="J40" s="71">
        <f t="shared" si="20"/>
        <v>100</v>
      </c>
      <c r="K40" s="71">
        <f t="shared" si="20"/>
        <v>100</v>
      </c>
      <c r="L40" s="71">
        <f t="shared" si="20"/>
        <v>0</v>
      </c>
      <c r="M40" s="71">
        <f t="shared" si="20"/>
        <v>0</v>
      </c>
      <c r="N40" s="71">
        <f t="shared" si="20"/>
        <v>268.8</v>
      </c>
      <c r="O40" s="71">
        <f t="shared" si="20"/>
        <v>40.299999999999997</v>
      </c>
      <c r="P40" s="71">
        <f t="shared" si="20"/>
        <v>140.30000000000001</v>
      </c>
      <c r="Q40" s="71">
        <f t="shared" si="20"/>
        <v>140.30000000000001</v>
      </c>
      <c r="R40" s="71">
        <f t="shared" si="20"/>
        <v>0</v>
      </c>
      <c r="S40" s="71">
        <f t="shared" si="20"/>
        <v>0</v>
      </c>
      <c r="T40" s="13">
        <f>T41</f>
        <v>122</v>
      </c>
      <c r="U40" s="13">
        <f>U41</f>
        <v>122</v>
      </c>
      <c r="V40" s="71">
        <f t="shared" ref="V40:AE40" si="21">V41</f>
        <v>0</v>
      </c>
      <c r="W40" s="71">
        <f t="shared" si="21"/>
        <v>0</v>
      </c>
      <c r="X40" s="71">
        <f t="shared" si="21"/>
        <v>0</v>
      </c>
      <c r="Y40" s="71">
        <f t="shared" si="21"/>
        <v>0</v>
      </c>
      <c r="Z40" s="71">
        <f t="shared" si="21"/>
        <v>222.2</v>
      </c>
      <c r="AA40" s="71">
        <f t="shared" si="21"/>
        <v>0</v>
      </c>
      <c r="AB40" s="71">
        <f t="shared" si="21"/>
        <v>0</v>
      </c>
      <c r="AC40" s="71">
        <f t="shared" si="21"/>
        <v>0</v>
      </c>
      <c r="AD40" s="71">
        <f t="shared" si="21"/>
        <v>0</v>
      </c>
      <c r="AE40" s="71">
        <f t="shared" si="21"/>
        <v>0</v>
      </c>
      <c r="AF40" s="73"/>
    </row>
    <row r="41" spans="1:32" s="5" customFormat="1" ht="18.75">
      <c r="A41" s="4" t="s">
        <v>4</v>
      </c>
      <c r="B41" s="17">
        <f>B42+B43+B44+B45</f>
        <v>853.3</v>
      </c>
      <c r="C41" s="17">
        <f t="shared" ref="C41" si="22">C42+C43+C44+C45</f>
        <v>631.1</v>
      </c>
      <c r="D41" s="17">
        <f t="shared" ref="D41" si="23">D42+D43+D44+D45</f>
        <v>402.6</v>
      </c>
      <c r="E41" s="17">
        <f t="shared" ref="E41" si="24">E42+E43+E44+E45</f>
        <v>402.6</v>
      </c>
      <c r="F41" s="12">
        <f>E41/B41*100</f>
        <v>47.181530528536278</v>
      </c>
      <c r="G41" s="12">
        <f>E41/C41*100</f>
        <v>63.793376643955</v>
      </c>
      <c r="H41" s="12"/>
      <c r="I41" s="12"/>
      <c r="J41" s="12">
        <f t="shared" ref="J41:AE41" si="25">J42+J43</f>
        <v>100</v>
      </c>
      <c r="K41" s="12">
        <f t="shared" si="25"/>
        <v>100</v>
      </c>
      <c r="L41" s="18">
        <f t="shared" si="25"/>
        <v>0</v>
      </c>
      <c r="M41" s="18">
        <f t="shared" si="25"/>
        <v>0</v>
      </c>
      <c r="N41" s="63">
        <f t="shared" si="25"/>
        <v>268.8</v>
      </c>
      <c r="O41" s="63">
        <f t="shared" si="25"/>
        <v>40.299999999999997</v>
      </c>
      <c r="P41" s="63">
        <f t="shared" si="25"/>
        <v>140.30000000000001</v>
      </c>
      <c r="Q41" s="63">
        <f t="shared" si="25"/>
        <v>140.30000000000001</v>
      </c>
      <c r="R41" s="63">
        <f t="shared" si="25"/>
        <v>0</v>
      </c>
      <c r="S41" s="63">
        <f t="shared" si="25"/>
        <v>0</v>
      </c>
      <c r="T41" s="13">
        <f t="shared" si="25"/>
        <v>122</v>
      </c>
      <c r="U41" s="13">
        <f t="shared" si="25"/>
        <v>122</v>
      </c>
      <c r="V41" s="18">
        <f t="shared" si="25"/>
        <v>0</v>
      </c>
      <c r="W41" s="18">
        <f t="shared" si="25"/>
        <v>0</v>
      </c>
      <c r="X41" s="18">
        <f t="shared" si="25"/>
        <v>0</v>
      </c>
      <c r="Y41" s="18">
        <f t="shared" si="25"/>
        <v>0</v>
      </c>
      <c r="Z41" s="18">
        <f t="shared" si="25"/>
        <v>222.2</v>
      </c>
      <c r="AA41" s="18">
        <f t="shared" si="25"/>
        <v>0</v>
      </c>
      <c r="AB41" s="18">
        <f t="shared" si="25"/>
        <v>0</v>
      </c>
      <c r="AC41" s="18">
        <f t="shared" si="25"/>
        <v>0</v>
      </c>
      <c r="AD41" s="18">
        <f t="shared" si="25"/>
        <v>0</v>
      </c>
      <c r="AE41" s="18">
        <f t="shared" si="25"/>
        <v>0</v>
      </c>
      <c r="AF41" s="35"/>
    </row>
    <row r="42" spans="1:32" s="5" customFormat="1" ht="18.75">
      <c r="A42" s="35" t="s">
        <v>5</v>
      </c>
      <c r="B42" s="17">
        <f>H42+J42+L42+N42+P42+R42+T42+V42+X42+Z42+AB42+AD42</f>
        <v>228.5</v>
      </c>
      <c r="C42" s="12">
        <f>H42+J42+L42+N42+P42+R42+T42</f>
        <v>228.5</v>
      </c>
      <c r="D42" s="12">
        <f>E42</f>
        <v>0</v>
      </c>
      <c r="E42" s="12">
        <f>I42+K42+M42+O42+Q42+S42+U42+W42+Y42+AA42+AC42+AE42</f>
        <v>0</v>
      </c>
      <c r="F42" s="2"/>
      <c r="G42" s="2"/>
      <c r="H42" s="2"/>
      <c r="I42" s="2"/>
      <c r="J42" s="2"/>
      <c r="K42" s="2"/>
      <c r="L42" s="42"/>
      <c r="M42" s="42"/>
      <c r="N42" s="63">
        <v>228.5</v>
      </c>
      <c r="O42" s="59">
        <v>0</v>
      </c>
      <c r="P42" s="59"/>
      <c r="Q42" s="59"/>
      <c r="R42" s="59"/>
      <c r="S42" s="59"/>
      <c r="T42" s="3"/>
      <c r="U42" s="3"/>
      <c r="V42" s="2"/>
      <c r="W42" s="2"/>
      <c r="X42" s="12"/>
      <c r="Y42" s="12"/>
      <c r="Z42" s="2"/>
      <c r="AA42" s="2"/>
      <c r="AB42" s="2"/>
      <c r="AC42" s="2"/>
      <c r="AD42" s="2"/>
      <c r="AE42" s="12"/>
      <c r="AF42" s="4"/>
    </row>
    <row r="43" spans="1:32" s="5" customFormat="1" ht="37.5">
      <c r="A43" s="35" t="s">
        <v>6</v>
      </c>
      <c r="B43" s="17">
        <f>J43+L43+N43+P43+R43+T43+V43+X43+Z43+AB43+AD43+H43</f>
        <v>624.79999999999995</v>
      </c>
      <c r="C43" s="12">
        <f>H43+J43+N43+P43+T43</f>
        <v>402.6</v>
      </c>
      <c r="D43" s="12">
        <f>E43</f>
        <v>402.6</v>
      </c>
      <c r="E43" s="12">
        <f>I43+K43+M43+O43+Q43+S43+U43+W43+Y43+AA43+AC43+AE43</f>
        <v>402.6</v>
      </c>
      <c r="F43" s="12">
        <f>E43/B43*100</f>
        <v>64.436619718309856</v>
      </c>
      <c r="G43" s="12">
        <f>E43/C43*100</f>
        <v>100</v>
      </c>
      <c r="H43" s="2"/>
      <c r="I43" s="2"/>
      <c r="J43" s="12">
        <v>100</v>
      </c>
      <c r="K43" s="12">
        <v>100</v>
      </c>
      <c r="L43" s="42"/>
      <c r="M43" s="42"/>
      <c r="N43" s="63">
        <v>40.299999999999997</v>
      </c>
      <c r="O43" s="59">
        <v>40.299999999999997</v>
      </c>
      <c r="P43" s="63">
        <v>140.30000000000001</v>
      </c>
      <c r="Q43" s="63">
        <v>140.30000000000001</v>
      </c>
      <c r="R43" s="63"/>
      <c r="S43" s="63"/>
      <c r="T43" s="13">
        <v>122</v>
      </c>
      <c r="U43" s="13">
        <v>122</v>
      </c>
      <c r="V43" s="2"/>
      <c r="W43" s="2"/>
      <c r="X43" s="12"/>
      <c r="Y43" s="12"/>
      <c r="Z43" s="12">
        <v>222.2</v>
      </c>
      <c r="AA43" s="12"/>
      <c r="AB43" s="2"/>
      <c r="AC43" s="2"/>
      <c r="AD43" s="2"/>
      <c r="AE43" s="2"/>
      <c r="AF43" s="35" t="s">
        <v>81</v>
      </c>
    </row>
    <row r="44" spans="1:32" s="5" customFormat="1" ht="18.75">
      <c r="A44" s="35" t="s">
        <v>7</v>
      </c>
      <c r="B44" s="9"/>
      <c r="C44" s="12"/>
      <c r="D44" s="12"/>
      <c r="E44" s="2"/>
      <c r="F44" s="2"/>
      <c r="G44" s="2"/>
      <c r="H44" s="2"/>
      <c r="I44" s="2"/>
      <c r="J44" s="2"/>
      <c r="K44" s="2"/>
      <c r="L44" s="42"/>
      <c r="M44" s="42"/>
      <c r="N44" s="59"/>
      <c r="O44" s="59"/>
      <c r="P44" s="59"/>
      <c r="Q44" s="59"/>
      <c r="R44" s="59"/>
      <c r="S44" s="59"/>
      <c r="T44" s="3"/>
      <c r="U44" s="3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4"/>
    </row>
    <row r="45" spans="1:32" s="5" customFormat="1" ht="18.75">
      <c r="A45" s="35" t="s">
        <v>8</v>
      </c>
      <c r="B45" s="9"/>
      <c r="C45" s="12"/>
      <c r="D45" s="12"/>
      <c r="E45" s="2"/>
      <c r="F45" s="2"/>
      <c r="G45" s="2"/>
      <c r="H45" s="2"/>
      <c r="I45" s="2"/>
      <c r="J45" s="2"/>
      <c r="K45" s="2"/>
      <c r="L45" s="42"/>
      <c r="M45" s="42"/>
      <c r="N45" s="59"/>
      <c r="O45" s="59"/>
      <c r="P45" s="59"/>
      <c r="Q45" s="59"/>
      <c r="R45" s="59"/>
      <c r="S45" s="59"/>
      <c r="T45" s="3"/>
      <c r="U45" s="3"/>
      <c r="V45" s="2"/>
      <c r="W45" s="2"/>
      <c r="X45" s="2"/>
      <c r="Y45" s="2"/>
      <c r="Z45" s="2"/>
      <c r="AA45" s="2"/>
      <c r="AB45" s="2"/>
      <c r="AC45" s="2"/>
      <c r="AD45" s="2"/>
      <c r="AE45" s="12"/>
      <c r="AF45" s="41"/>
    </row>
    <row r="46" spans="1:32" s="68" customFormat="1" ht="56.25">
      <c r="A46" s="72" t="s">
        <v>77</v>
      </c>
      <c r="B46" s="71">
        <f t="shared" ref="B46:S46" si="26">B47</f>
        <v>15</v>
      </c>
      <c r="C46" s="71">
        <f t="shared" si="26"/>
        <v>0</v>
      </c>
      <c r="D46" s="71">
        <f>D47</f>
        <v>0</v>
      </c>
      <c r="E46" s="71">
        <f t="shared" si="26"/>
        <v>0</v>
      </c>
      <c r="F46" s="71">
        <f t="shared" si="26"/>
        <v>0</v>
      </c>
      <c r="G46" s="71" t="e">
        <f t="shared" si="26"/>
        <v>#DIV/0!</v>
      </c>
      <c r="H46" s="71">
        <f t="shared" si="26"/>
        <v>0</v>
      </c>
      <c r="I46" s="71">
        <f t="shared" si="26"/>
        <v>0</v>
      </c>
      <c r="J46" s="71">
        <f t="shared" si="26"/>
        <v>0</v>
      </c>
      <c r="K46" s="71">
        <f t="shared" si="26"/>
        <v>0</v>
      </c>
      <c r="L46" s="71">
        <f t="shared" si="26"/>
        <v>0</v>
      </c>
      <c r="M46" s="71">
        <f t="shared" si="26"/>
        <v>0</v>
      </c>
      <c r="N46" s="71">
        <f t="shared" si="26"/>
        <v>0</v>
      </c>
      <c r="O46" s="71">
        <f t="shared" si="26"/>
        <v>0</v>
      </c>
      <c r="P46" s="71">
        <f t="shared" si="26"/>
        <v>0</v>
      </c>
      <c r="Q46" s="71">
        <f t="shared" si="26"/>
        <v>0</v>
      </c>
      <c r="R46" s="71">
        <f t="shared" si="26"/>
        <v>0</v>
      </c>
      <c r="S46" s="71">
        <f t="shared" si="26"/>
        <v>0</v>
      </c>
      <c r="T46" s="13">
        <f>T47</f>
        <v>0</v>
      </c>
      <c r="U46" s="13">
        <f>U47</f>
        <v>0</v>
      </c>
      <c r="V46" s="71">
        <f t="shared" ref="V46:AE46" si="27">V47</f>
        <v>0</v>
      </c>
      <c r="W46" s="71">
        <f t="shared" si="27"/>
        <v>0</v>
      </c>
      <c r="X46" s="71">
        <f t="shared" si="27"/>
        <v>0</v>
      </c>
      <c r="Y46" s="71">
        <f t="shared" si="27"/>
        <v>0</v>
      </c>
      <c r="Z46" s="71">
        <f t="shared" si="27"/>
        <v>15</v>
      </c>
      <c r="AA46" s="71">
        <f t="shared" si="27"/>
        <v>0</v>
      </c>
      <c r="AB46" s="71">
        <f t="shared" si="27"/>
        <v>0</v>
      </c>
      <c r="AC46" s="71">
        <f t="shared" si="27"/>
        <v>0</v>
      </c>
      <c r="AD46" s="71">
        <f t="shared" si="27"/>
        <v>0</v>
      </c>
      <c r="AE46" s="71">
        <f t="shared" si="27"/>
        <v>0</v>
      </c>
      <c r="AF46" s="71"/>
    </row>
    <row r="47" spans="1:32" s="5" customFormat="1" ht="18.75">
      <c r="A47" s="4" t="s">
        <v>4</v>
      </c>
      <c r="B47" s="17">
        <f>B48+B49+B50+B51</f>
        <v>15</v>
      </c>
      <c r="C47" s="17">
        <f t="shared" ref="C47" si="28">C48+C49+C50+C51</f>
        <v>0</v>
      </c>
      <c r="D47" s="17">
        <f t="shared" ref="D47" si="29">D48+D49+D50+D51</f>
        <v>0</v>
      </c>
      <c r="E47" s="17">
        <f t="shared" ref="E47" si="30">E48+E49+E50+E51</f>
        <v>0</v>
      </c>
      <c r="F47" s="12">
        <f>E47/B47*100</f>
        <v>0</v>
      </c>
      <c r="G47" s="12" t="e">
        <f>E47/C47*100</f>
        <v>#DIV/0!</v>
      </c>
      <c r="H47" s="9">
        <f t="shared" ref="H47:AE47" si="31">H48+H49+H50+H51</f>
        <v>0</v>
      </c>
      <c r="I47" s="9">
        <f t="shared" si="31"/>
        <v>0</v>
      </c>
      <c r="J47" s="9">
        <f t="shared" si="31"/>
        <v>0</v>
      </c>
      <c r="K47" s="9">
        <f t="shared" si="31"/>
        <v>0</v>
      </c>
      <c r="L47" s="17">
        <f t="shared" si="31"/>
        <v>0</v>
      </c>
      <c r="M47" s="17">
        <f t="shared" si="31"/>
        <v>0</v>
      </c>
      <c r="N47" s="62">
        <f t="shared" si="31"/>
        <v>0</v>
      </c>
      <c r="O47" s="62">
        <f t="shared" si="31"/>
        <v>0</v>
      </c>
      <c r="P47" s="62">
        <f t="shared" si="31"/>
        <v>0</v>
      </c>
      <c r="Q47" s="62">
        <f t="shared" si="31"/>
        <v>0</v>
      </c>
      <c r="R47" s="62">
        <f t="shared" si="31"/>
        <v>0</v>
      </c>
      <c r="S47" s="62">
        <f t="shared" si="31"/>
        <v>0</v>
      </c>
      <c r="T47" s="10">
        <f t="shared" si="31"/>
        <v>0</v>
      </c>
      <c r="U47" s="10">
        <f t="shared" si="31"/>
        <v>0</v>
      </c>
      <c r="V47" s="17">
        <f t="shared" si="31"/>
        <v>0</v>
      </c>
      <c r="W47" s="17">
        <f t="shared" si="31"/>
        <v>0</v>
      </c>
      <c r="X47" s="17">
        <f t="shared" si="31"/>
        <v>0</v>
      </c>
      <c r="Y47" s="17">
        <f t="shared" si="31"/>
        <v>0</v>
      </c>
      <c r="Z47" s="17">
        <f t="shared" si="31"/>
        <v>15</v>
      </c>
      <c r="AA47" s="17">
        <f t="shared" si="31"/>
        <v>0</v>
      </c>
      <c r="AB47" s="17">
        <f t="shared" si="31"/>
        <v>0</v>
      </c>
      <c r="AC47" s="17">
        <f t="shared" si="31"/>
        <v>0</v>
      </c>
      <c r="AD47" s="17">
        <f t="shared" si="31"/>
        <v>0</v>
      </c>
      <c r="AE47" s="17">
        <f t="shared" si="31"/>
        <v>0</v>
      </c>
      <c r="AF47" s="4"/>
    </row>
    <row r="48" spans="1:32" s="5" customFormat="1" ht="18.75">
      <c r="A48" s="35" t="s">
        <v>5</v>
      </c>
      <c r="B48" s="17">
        <f>H48+J48+L48+N48+P48+R48+T48+V48+X48+Z48+AB48+AD48</f>
        <v>0</v>
      </c>
      <c r="C48" s="12">
        <f>H48+J48</f>
        <v>0</v>
      </c>
      <c r="D48" s="12">
        <f>E48</f>
        <v>0</v>
      </c>
      <c r="E48" s="12">
        <f>I48+K48+M48+O48+Q48+S48+U48+W48+Y48+AA48+AC48+AE48</f>
        <v>0</v>
      </c>
      <c r="F48" s="2"/>
      <c r="G48" s="2"/>
      <c r="H48" s="12"/>
      <c r="I48" s="12"/>
      <c r="J48" s="12"/>
      <c r="K48" s="12"/>
      <c r="L48" s="18"/>
      <c r="M48" s="18"/>
      <c r="N48" s="63"/>
      <c r="O48" s="63"/>
      <c r="P48" s="63"/>
      <c r="Q48" s="63"/>
      <c r="R48" s="63"/>
      <c r="S48" s="63"/>
      <c r="T48" s="13"/>
      <c r="U48" s="13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4"/>
    </row>
    <row r="49" spans="1:32" s="5" customFormat="1" ht="18.75">
      <c r="A49" s="35" t="s">
        <v>6</v>
      </c>
      <c r="B49" s="17">
        <f>J49+L49+N49+P49+R49+T49+V49+X49+Z49+AB49+AD49+H49</f>
        <v>0</v>
      </c>
      <c r="C49" s="12">
        <f>H49+J49</f>
        <v>0</v>
      </c>
      <c r="D49" s="12">
        <f>E49</f>
        <v>0</v>
      </c>
      <c r="E49" s="12">
        <f>I49+K49+M49+O49+Q49+S49+U49+W49+Y49+AA49+AC49+AE49</f>
        <v>0</v>
      </c>
      <c r="F49" s="12" t="e">
        <f>E49/B49*100</f>
        <v>#DIV/0!</v>
      </c>
      <c r="G49" s="12" t="e">
        <f>E49/C49*100</f>
        <v>#DIV/0!</v>
      </c>
      <c r="H49" s="2"/>
      <c r="I49" s="2"/>
      <c r="J49" s="12"/>
      <c r="K49" s="12"/>
      <c r="L49" s="18"/>
      <c r="M49" s="18"/>
      <c r="N49" s="59"/>
      <c r="O49" s="59"/>
      <c r="P49" s="59"/>
      <c r="Q49" s="59"/>
      <c r="R49" s="59"/>
      <c r="S49" s="59"/>
      <c r="T49" s="3"/>
      <c r="U49" s="3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4"/>
    </row>
    <row r="50" spans="1:32" s="5" customFormat="1" ht="18.75">
      <c r="A50" s="35" t="s">
        <v>7</v>
      </c>
      <c r="B50" s="17">
        <v>15</v>
      </c>
      <c r="C50" s="12">
        <f>H50+J50</f>
        <v>0</v>
      </c>
      <c r="D50" s="12">
        <f>E50</f>
        <v>0</v>
      </c>
      <c r="E50" s="12">
        <f>I50+K50+M50+O50+Q50+S50+U50+W50+Y50+AA50+AC50+AE50</f>
        <v>0</v>
      </c>
      <c r="F50" s="2"/>
      <c r="G50" s="2"/>
      <c r="H50" s="2"/>
      <c r="I50" s="2"/>
      <c r="J50" s="2"/>
      <c r="K50" s="2"/>
      <c r="L50" s="42"/>
      <c r="M50" s="42"/>
      <c r="N50" s="59"/>
      <c r="O50" s="59"/>
      <c r="P50" s="59"/>
      <c r="Q50" s="59"/>
      <c r="R50" s="59"/>
      <c r="S50" s="59"/>
      <c r="T50" s="3"/>
      <c r="U50" s="3"/>
      <c r="V50" s="2"/>
      <c r="W50" s="2"/>
      <c r="X50" s="2"/>
      <c r="Y50" s="2"/>
      <c r="Z50" s="12">
        <v>15</v>
      </c>
      <c r="AA50" s="2"/>
      <c r="AB50" s="2"/>
      <c r="AC50" s="2"/>
      <c r="AD50" s="2"/>
      <c r="AE50" s="12"/>
      <c r="AF50" s="4"/>
    </row>
    <row r="51" spans="1:32" s="5" customFormat="1" ht="18.75">
      <c r="A51" s="35" t="s">
        <v>8</v>
      </c>
      <c r="B51" s="9"/>
      <c r="C51" s="12"/>
      <c r="D51" s="12"/>
      <c r="E51" s="2"/>
      <c r="F51" s="2"/>
      <c r="G51" s="2"/>
      <c r="H51" s="2"/>
      <c r="I51" s="2"/>
      <c r="J51" s="2"/>
      <c r="K51" s="2"/>
      <c r="L51" s="42"/>
      <c r="M51" s="42"/>
      <c r="N51" s="59"/>
      <c r="O51" s="59"/>
      <c r="P51" s="59"/>
      <c r="Q51" s="59"/>
      <c r="R51" s="59"/>
      <c r="S51" s="59"/>
      <c r="T51" s="3"/>
      <c r="U51" s="3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4"/>
    </row>
    <row r="52" spans="1:32" s="68" customFormat="1" ht="37.5">
      <c r="A52" s="72" t="s">
        <v>13</v>
      </c>
      <c r="B52" s="71">
        <f t="shared" ref="B52:S52" si="32">B53</f>
        <v>144.6</v>
      </c>
      <c r="C52" s="71">
        <f t="shared" si="32"/>
        <v>144.55000000000001</v>
      </c>
      <c r="D52" s="71">
        <f>D53</f>
        <v>144.6</v>
      </c>
      <c r="E52" s="71">
        <f t="shared" si="32"/>
        <v>144.6</v>
      </c>
      <c r="F52" s="71">
        <f t="shared" si="32"/>
        <v>100</v>
      </c>
      <c r="G52" s="71">
        <f t="shared" si="32"/>
        <v>100.03459010722932</v>
      </c>
      <c r="H52" s="71">
        <f t="shared" si="32"/>
        <v>0</v>
      </c>
      <c r="I52" s="71">
        <f t="shared" si="32"/>
        <v>0</v>
      </c>
      <c r="J52" s="71">
        <f t="shared" si="32"/>
        <v>44.05</v>
      </c>
      <c r="K52" s="71">
        <f t="shared" si="32"/>
        <v>44.05</v>
      </c>
      <c r="L52" s="71">
        <f t="shared" si="32"/>
        <v>100.5</v>
      </c>
      <c r="M52" s="71">
        <f t="shared" si="32"/>
        <v>100.55</v>
      </c>
      <c r="N52" s="71">
        <f t="shared" si="32"/>
        <v>0</v>
      </c>
      <c r="O52" s="71">
        <f t="shared" si="32"/>
        <v>0</v>
      </c>
      <c r="P52" s="71">
        <f t="shared" si="32"/>
        <v>0</v>
      </c>
      <c r="Q52" s="71">
        <f t="shared" si="32"/>
        <v>0</v>
      </c>
      <c r="R52" s="71">
        <f t="shared" si="32"/>
        <v>0</v>
      </c>
      <c r="S52" s="71">
        <f t="shared" si="32"/>
        <v>0</v>
      </c>
      <c r="T52" s="13">
        <f>T53</f>
        <v>0</v>
      </c>
      <c r="U52" s="13">
        <f>U53</f>
        <v>0</v>
      </c>
      <c r="V52" s="71">
        <f t="shared" ref="V52:AE52" si="33">V53</f>
        <v>0</v>
      </c>
      <c r="W52" s="71">
        <f t="shared" si="33"/>
        <v>0</v>
      </c>
      <c r="X52" s="71">
        <f t="shared" si="33"/>
        <v>0</v>
      </c>
      <c r="Y52" s="71">
        <f t="shared" si="33"/>
        <v>0</v>
      </c>
      <c r="Z52" s="71">
        <f t="shared" si="33"/>
        <v>0</v>
      </c>
      <c r="AA52" s="71">
        <f t="shared" si="33"/>
        <v>0</v>
      </c>
      <c r="AB52" s="71">
        <f t="shared" si="33"/>
        <v>0</v>
      </c>
      <c r="AC52" s="71">
        <f t="shared" si="33"/>
        <v>0</v>
      </c>
      <c r="AD52" s="71">
        <f t="shared" si="33"/>
        <v>0</v>
      </c>
      <c r="AE52" s="71">
        <f t="shared" si="33"/>
        <v>0</v>
      </c>
      <c r="AF52" s="71"/>
    </row>
    <row r="53" spans="1:32" s="5" customFormat="1" ht="18.75">
      <c r="A53" s="4" t="s">
        <v>4</v>
      </c>
      <c r="B53" s="17">
        <f>B54+B55+B56+B57</f>
        <v>144.6</v>
      </c>
      <c r="C53" s="17">
        <f t="shared" ref="C53" si="34">C54+C55+C56+C57</f>
        <v>144.55000000000001</v>
      </c>
      <c r="D53" s="17">
        <f t="shared" ref="D53" si="35">D54+D55+D56+D57</f>
        <v>144.6</v>
      </c>
      <c r="E53" s="17">
        <f t="shared" ref="E53" si="36">E54+E55+E56+E57</f>
        <v>144.6</v>
      </c>
      <c r="F53" s="12">
        <f>E53/B53*100</f>
        <v>100</v>
      </c>
      <c r="G53" s="12">
        <f>E53/C53*100</f>
        <v>100.03459010722932</v>
      </c>
      <c r="H53" s="12">
        <f t="shared" ref="H53:AD53" si="37">H54+H55</f>
        <v>0</v>
      </c>
      <c r="I53" s="12">
        <f t="shared" si="37"/>
        <v>0</v>
      </c>
      <c r="J53" s="12">
        <f t="shared" si="37"/>
        <v>44.05</v>
      </c>
      <c r="K53" s="12">
        <f t="shared" si="37"/>
        <v>44.05</v>
      </c>
      <c r="L53" s="18">
        <f t="shared" si="37"/>
        <v>100.5</v>
      </c>
      <c r="M53" s="18">
        <f t="shared" si="37"/>
        <v>100.55</v>
      </c>
      <c r="N53" s="63">
        <f t="shared" si="37"/>
        <v>0</v>
      </c>
      <c r="O53" s="63">
        <f t="shared" si="37"/>
        <v>0</v>
      </c>
      <c r="P53" s="63">
        <f t="shared" si="37"/>
        <v>0</v>
      </c>
      <c r="Q53" s="63">
        <f t="shared" si="37"/>
        <v>0</v>
      </c>
      <c r="R53" s="63">
        <f t="shared" si="37"/>
        <v>0</v>
      </c>
      <c r="S53" s="63">
        <f t="shared" si="37"/>
        <v>0</v>
      </c>
      <c r="T53" s="13">
        <f t="shared" si="37"/>
        <v>0</v>
      </c>
      <c r="U53" s="13">
        <f t="shared" si="37"/>
        <v>0</v>
      </c>
      <c r="V53" s="12">
        <f t="shared" si="37"/>
        <v>0</v>
      </c>
      <c r="W53" s="12">
        <f t="shared" si="37"/>
        <v>0</v>
      </c>
      <c r="X53" s="12">
        <f t="shared" si="37"/>
        <v>0</v>
      </c>
      <c r="Y53" s="12">
        <f t="shared" si="37"/>
        <v>0</v>
      </c>
      <c r="Z53" s="12">
        <f t="shared" si="37"/>
        <v>0</v>
      </c>
      <c r="AA53" s="12">
        <f t="shared" si="37"/>
        <v>0</v>
      </c>
      <c r="AB53" s="12">
        <f t="shared" si="37"/>
        <v>0</v>
      </c>
      <c r="AC53" s="12">
        <f t="shared" si="37"/>
        <v>0</v>
      </c>
      <c r="AD53" s="12">
        <f t="shared" si="37"/>
        <v>0</v>
      </c>
      <c r="AE53" s="9">
        <f>AE54</f>
        <v>0</v>
      </c>
      <c r="AF53" s="4"/>
    </row>
    <row r="54" spans="1:32" s="5" customFormat="1" ht="18.75">
      <c r="A54" s="35" t="s">
        <v>5</v>
      </c>
      <c r="B54" s="17">
        <f>H54+J54+L54+N54+P54+R54+T54+V54+X54+Z54+AB54+AD54</f>
        <v>0</v>
      </c>
      <c r="C54" s="12">
        <f>H54+J54</f>
        <v>0</v>
      </c>
      <c r="D54" s="12">
        <f>E54</f>
        <v>0</v>
      </c>
      <c r="E54" s="12">
        <f>I54+K54+M54+O54+Q54+S54+U54+W54+Y54+AA54+AC54+AE54</f>
        <v>0</v>
      </c>
      <c r="F54" s="2"/>
      <c r="G54" s="2"/>
      <c r="H54" s="12"/>
      <c r="I54" s="12"/>
      <c r="J54" s="12"/>
      <c r="K54" s="12"/>
      <c r="L54" s="18"/>
      <c r="M54" s="18"/>
      <c r="N54" s="63"/>
      <c r="O54" s="63"/>
      <c r="P54" s="63"/>
      <c r="Q54" s="63"/>
      <c r="R54" s="63"/>
      <c r="S54" s="63"/>
      <c r="T54" s="13"/>
      <c r="U54" s="13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4"/>
    </row>
    <row r="55" spans="1:32" s="5" customFormat="1" ht="18.75">
      <c r="A55" s="35" t="s">
        <v>6</v>
      </c>
      <c r="B55" s="17">
        <v>144.6</v>
      </c>
      <c r="C55" s="12">
        <f>H55+J55+L55+N55+P55</f>
        <v>144.55000000000001</v>
      </c>
      <c r="D55" s="12">
        <f>E55</f>
        <v>144.6</v>
      </c>
      <c r="E55" s="12">
        <f>I55+K55+M55+O55+Q55+S55+U55+W55+Y55+AA55+AC55+AE55</f>
        <v>144.6</v>
      </c>
      <c r="F55" s="12">
        <f>E55/B55*100</f>
        <v>100</v>
      </c>
      <c r="G55" s="12">
        <f>E55/C55*100</f>
        <v>100.03459010722932</v>
      </c>
      <c r="H55" s="2"/>
      <c r="I55" s="2"/>
      <c r="J55" s="12">
        <v>44.05</v>
      </c>
      <c r="K55" s="12">
        <v>44.05</v>
      </c>
      <c r="L55" s="18">
        <v>100.5</v>
      </c>
      <c r="M55" s="18">
        <v>100.55</v>
      </c>
      <c r="N55" s="59"/>
      <c r="O55" s="59"/>
      <c r="P55" s="59"/>
      <c r="Q55" s="59"/>
      <c r="R55" s="59"/>
      <c r="S55" s="59"/>
      <c r="T55" s="3"/>
      <c r="U55" s="3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4"/>
    </row>
    <row r="56" spans="1:32" s="5" customFormat="1" ht="18.75">
      <c r="A56" s="35" t="s">
        <v>7</v>
      </c>
      <c r="B56" s="9"/>
      <c r="C56" s="12"/>
      <c r="D56" s="12"/>
      <c r="E56" s="2"/>
      <c r="F56" s="2"/>
      <c r="G56" s="2"/>
      <c r="H56" s="2"/>
      <c r="I56" s="2"/>
      <c r="J56" s="2"/>
      <c r="K56" s="2"/>
      <c r="L56" s="42"/>
      <c r="M56" s="42"/>
      <c r="N56" s="59"/>
      <c r="O56" s="59"/>
      <c r="P56" s="59"/>
      <c r="Q56" s="59"/>
      <c r="R56" s="59"/>
      <c r="S56" s="59"/>
      <c r="T56" s="3"/>
      <c r="U56" s="3"/>
      <c r="V56" s="2"/>
      <c r="W56" s="2"/>
      <c r="X56" s="2"/>
      <c r="Y56" s="2"/>
      <c r="Z56" s="2"/>
      <c r="AA56" s="2"/>
      <c r="AB56" s="2"/>
      <c r="AC56" s="2"/>
      <c r="AD56" s="2"/>
      <c r="AE56" s="12"/>
      <c r="AF56" s="4"/>
    </row>
    <row r="57" spans="1:32" s="5" customFormat="1" ht="18.75">
      <c r="A57" s="35" t="s">
        <v>8</v>
      </c>
      <c r="B57" s="9"/>
      <c r="C57" s="12"/>
      <c r="D57" s="12"/>
      <c r="E57" s="2"/>
      <c r="F57" s="2"/>
      <c r="G57" s="2"/>
      <c r="H57" s="2"/>
      <c r="I57" s="2"/>
      <c r="J57" s="2"/>
      <c r="K57" s="2"/>
      <c r="L57" s="42"/>
      <c r="M57" s="42"/>
      <c r="N57" s="59"/>
      <c r="O57" s="59"/>
      <c r="P57" s="59"/>
      <c r="Q57" s="59"/>
      <c r="R57" s="59"/>
      <c r="S57" s="59"/>
      <c r="T57" s="3"/>
      <c r="U57" s="3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4"/>
    </row>
    <row r="58" spans="1:32" s="68" customFormat="1" ht="75">
      <c r="A58" s="72" t="s">
        <v>14</v>
      </c>
      <c r="B58" s="71">
        <f t="shared" ref="B58:S58" si="38">B59</f>
        <v>33408.718999999997</v>
      </c>
      <c r="C58" s="71">
        <f t="shared" si="38"/>
        <v>20994.798999999999</v>
      </c>
      <c r="D58" s="71">
        <f>D59</f>
        <v>20230.600000000002</v>
      </c>
      <c r="E58" s="71">
        <f t="shared" si="38"/>
        <v>20230.600000000002</v>
      </c>
      <c r="F58" s="71">
        <f t="shared" si="38"/>
        <v>60.554850965701512</v>
      </c>
      <c r="G58" s="71">
        <f t="shared" si="38"/>
        <v>96.360055649973134</v>
      </c>
      <c r="H58" s="71">
        <f t="shared" si="38"/>
        <v>1242.69</v>
      </c>
      <c r="I58" s="71">
        <f t="shared" si="38"/>
        <v>849.1</v>
      </c>
      <c r="J58" s="71">
        <f t="shared" si="38"/>
        <v>2750.5730000000003</v>
      </c>
      <c r="K58" s="71">
        <f t="shared" si="38"/>
        <v>2424.2000000000003</v>
      </c>
      <c r="L58" s="71">
        <f t="shared" si="38"/>
        <v>3363.7260000000001</v>
      </c>
      <c r="M58" s="71">
        <f t="shared" si="38"/>
        <v>2490.6000000000004</v>
      </c>
      <c r="N58" s="71">
        <f t="shared" si="38"/>
        <v>2765.0200000000004</v>
      </c>
      <c r="O58" s="71">
        <f t="shared" si="38"/>
        <v>2067.6</v>
      </c>
      <c r="P58" s="71">
        <f t="shared" si="38"/>
        <v>3151.9</v>
      </c>
      <c r="Q58" s="71">
        <f t="shared" si="38"/>
        <v>4730.7</v>
      </c>
      <c r="R58" s="71">
        <f t="shared" si="38"/>
        <v>3323.9</v>
      </c>
      <c r="S58" s="71">
        <f t="shared" si="38"/>
        <v>3329.6000000000004</v>
      </c>
      <c r="T58" s="13">
        <f>T59</f>
        <v>4396.99</v>
      </c>
      <c r="U58" s="13">
        <f>U59</f>
        <v>4338.8</v>
      </c>
      <c r="V58" s="71">
        <f t="shared" ref="V58:AE58" si="39">V59</f>
        <v>1958.02</v>
      </c>
      <c r="W58" s="71">
        <f t="shared" si="39"/>
        <v>0</v>
      </c>
      <c r="X58" s="71">
        <f t="shared" si="39"/>
        <v>2993.9</v>
      </c>
      <c r="Y58" s="71">
        <f t="shared" si="39"/>
        <v>0</v>
      </c>
      <c r="Z58" s="71">
        <f t="shared" si="39"/>
        <v>2484.6299999999997</v>
      </c>
      <c r="AA58" s="71">
        <f t="shared" si="39"/>
        <v>0</v>
      </c>
      <c r="AB58" s="71">
        <f t="shared" si="39"/>
        <v>2234.4699999999998</v>
      </c>
      <c r="AC58" s="71">
        <f t="shared" si="39"/>
        <v>0</v>
      </c>
      <c r="AD58" s="71">
        <f t="shared" si="39"/>
        <v>2742.9</v>
      </c>
      <c r="AE58" s="71">
        <f t="shared" si="39"/>
        <v>0</v>
      </c>
      <c r="AF58" s="69"/>
    </row>
    <row r="59" spans="1:32" s="5" customFormat="1" ht="18.75">
      <c r="A59" s="4" t="s">
        <v>4</v>
      </c>
      <c r="B59" s="17">
        <f>B60+B61+B62+B63</f>
        <v>33408.718999999997</v>
      </c>
      <c r="C59" s="17">
        <f t="shared" ref="C59" si="40">C60+C61+C62+C63</f>
        <v>20994.798999999999</v>
      </c>
      <c r="D59" s="17">
        <f t="shared" ref="D59" si="41">D60+D61+D62+D63</f>
        <v>20230.600000000002</v>
      </c>
      <c r="E59" s="17">
        <f t="shared" ref="E59" si="42">E60+E61+E62+E63</f>
        <v>20230.600000000002</v>
      </c>
      <c r="F59" s="12">
        <f>E59/B59*100</f>
        <v>60.554850965701512</v>
      </c>
      <c r="G59" s="12">
        <f>E59/C59*100</f>
        <v>96.360055649973134</v>
      </c>
      <c r="H59" s="12">
        <f t="shared" ref="H59:AD59" si="43">H60+H61</f>
        <v>1242.69</v>
      </c>
      <c r="I59" s="12">
        <f t="shared" si="43"/>
        <v>849.1</v>
      </c>
      <c r="J59" s="12">
        <f t="shared" si="43"/>
        <v>2750.5730000000003</v>
      </c>
      <c r="K59" s="12">
        <f t="shared" si="43"/>
        <v>2424.2000000000003</v>
      </c>
      <c r="L59" s="18">
        <f t="shared" si="43"/>
        <v>3363.7260000000001</v>
      </c>
      <c r="M59" s="18">
        <f t="shared" si="43"/>
        <v>2490.6000000000004</v>
      </c>
      <c r="N59" s="63">
        <f t="shared" si="43"/>
        <v>2765.0200000000004</v>
      </c>
      <c r="O59" s="63">
        <f t="shared" si="43"/>
        <v>2067.6</v>
      </c>
      <c r="P59" s="63">
        <f t="shared" si="43"/>
        <v>3151.9</v>
      </c>
      <c r="Q59" s="63">
        <f t="shared" si="43"/>
        <v>4730.7</v>
      </c>
      <c r="R59" s="63">
        <f t="shared" si="43"/>
        <v>3323.9</v>
      </c>
      <c r="S59" s="63">
        <f t="shared" si="43"/>
        <v>3329.6000000000004</v>
      </c>
      <c r="T59" s="13">
        <f t="shared" si="43"/>
        <v>4396.99</v>
      </c>
      <c r="U59" s="13">
        <f t="shared" si="43"/>
        <v>4338.8</v>
      </c>
      <c r="V59" s="12">
        <f t="shared" si="43"/>
        <v>1958.02</v>
      </c>
      <c r="W59" s="12">
        <f t="shared" si="43"/>
        <v>0</v>
      </c>
      <c r="X59" s="12">
        <f t="shared" si="43"/>
        <v>2993.9</v>
      </c>
      <c r="Y59" s="12">
        <f t="shared" si="43"/>
        <v>0</v>
      </c>
      <c r="Z59" s="12">
        <f t="shared" si="43"/>
        <v>2484.6299999999997</v>
      </c>
      <c r="AA59" s="12">
        <f t="shared" si="43"/>
        <v>0</v>
      </c>
      <c r="AB59" s="12">
        <f t="shared" si="43"/>
        <v>2234.4699999999998</v>
      </c>
      <c r="AC59" s="12">
        <f t="shared" si="43"/>
        <v>0</v>
      </c>
      <c r="AD59" s="12">
        <f t="shared" si="43"/>
        <v>2742.9</v>
      </c>
      <c r="AE59" s="9">
        <f>AE60</f>
        <v>0</v>
      </c>
      <c r="AF59" s="4"/>
    </row>
    <row r="60" spans="1:32" s="5" customFormat="1" ht="18.75">
      <c r="A60" s="35" t="s">
        <v>5</v>
      </c>
      <c r="B60" s="9">
        <f>H60+J60+L60+N60+P60+R60+T60+V60+X60+Z60+AB60+AD60</f>
        <v>3342.9300000000003</v>
      </c>
      <c r="C60" s="12">
        <f>H60+J60+L60+N60+P60+R60+T60</f>
        <v>2280.8000000000002</v>
      </c>
      <c r="D60" s="12">
        <f>E60</f>
        <v>2029.7</v>
      </c>
      <c r="E60" s="12">
        <f>I60+K60+M60+O60+Q60+S60+U60+W60+Y60+AA60+AC60+AE60</f>
        <v>2029.7</v>
      </c>
      <c r="F60" s="12">
        <f>E60/B60*100</f>
        <v>60.716198065768644</v>
      </c>
      <c r="G60" s="12">
        <f>E60/C60*100</f>
        <v>88.990705015783931</v>
      </c>
      <c r="H60" s="12">
        <v>137</v>
      </c>
      <c r="I60" s="12">
        <v>19</v>
      </c>
      <c r="J60" s="12">
        <v>357.3</v>
      </c>
      <c r="K60" s="12">
        <v>475.3</v>
      </c>
      <c r="L60" s="18">
        <v>357.3</v>
      </c>
      <c r="M60" s="18">
        <v>357.3</v>
      </c>
      <c r="N60" s="63">
        <v>357.3</v>
      </c>
      <c r="O60" s="63">
        <v>83</v>
      </c>
      <c r="P60" s="63">
        <v>357.3</v>
      </c>
      <c r="Q60" s="63">
        <v>631.20000000000005</v>
      </c>
      <c r="R60" s="63">
        <v>357.3</v>
      </c>
      <c r="S60" s="63">
        <v>357.3</v>
      </c>
      <c r="T60" s="13">
        <v>357.3</v>
      </c>
      <c r="U60" s="13">
        <v>106.6</v>
      </c>
      <c r="V60" s="12">
        <v>357.3</v>
      </c>
      <c r="W60" s="12"/>
      <c r="X60" s="12">
        <v>357.3</v>
      </c>
      <c r="Y60" s="12"/>
      <c r="Z60" s="12">
        <v>319.14</v>
      </c>
      <c r="AA60" s="12"/>
      <c r="AB60" s="12">
        <v>28.39</v>
      </c>
      <c r="AC60" s="12"/>
      <c r="AD60" s="86"/>
      <c r="AE60" s="12"/>
      <c r="AF60" s="4"/>
    </row>
    <row r="61" spans="1:32" s="5" customFormat="1" ht="18.75">
      <c r="A61" s="35" t="s">
        <v>6</v>
      </c>
      <c r="B61" s="9">
        <f>J61+L61+N61+P61+R61+T61+V61+X61+Z61+AB61+AD61+H61</f>
        <v>30065.789000000001</v>
      </c>
      <c r="C61" s="12">
        <f>H61+J61+L61+N61+P61+R61+T61</f>
        <v>18713.999</v>
      </c>
      <c r="D61" s="12">
        <f>E61</f>
        <v>18200.900000000001</v>
      </c>
      <c r="E61" s="12">
        <f>I61+K61+M61+O61+Q61+S61+U61+W61+Y61+AA61+AC61+AE61</f>
        <v>18200.900000000001</v>
      </c>
      <c r="F61" s="12">
        <f>E61/B61*100</f>
        <v>60.536911238218295</v>
      </c>
      <c r="G61" s="12">
        <f>E61/C61*100</f>
        <v>97.258207612386855</v>
      </c>
      <c r="H61" s="12">
        <f>1075.99+29.7</f>
        <v>1105.69</v>
      </c>
      <c r="I61" s="12">
        <v>830.1</v>
      </c>
      <c r="J61" s="12">
        <f>2314.873+78.4</f>
        <v>2393.2730000000001</v>
      </c>
      <c r="K61" s="12">
        <v>1948.9</v>
      </c>
      <c r="L61" s="12">
        <v>3006.4259999999999</v>
      </c>
      <c r="M61" s="18">
        <v>2133.3000000000002</v>
      </c>
      <c r="N61" s="63">
        <f>2329.32+78.4</f>
        <v>2407.7200000000003</v>
      </c>
      <c r="O61" s="63">
        <v>1984.6</v>
      </c>
      <c r="P61" s="63">
        <f>2716.2+78.4</f>
        <v>2794.6</v>
      </c>
      <c r="Q61" s="63">
        <v>4099.5</v>
      </c>
      <c r="R61" s="63">
        <v>2966.6</v>
      </c>
      <c r="S61" s="63">
        <v>2972.3</v>
      </c>
      <c r="T61" s="13">
        <v>4039.69</v>
      </c>
      <c r="U61" s="13">
        <v>4232.2</v>
      </c>
      <c r="V61" s="63">
        <v>1600.72</v>
      </c>
      <c r="W61" s="12"/>
      <c r="X61" s="12">
        <f>2558.2+78.4</f>
        <v>2636.6</v>
      </c>
      <c r="Y61" s="12"/>
      <c r="Z61" s="63">
        <v>2165.4899999999998</v>
      </c>
      <c r="AA61" s="12"/>
      <c r="AB61" s="63">
        <v>2206.08</v>
      </c>
      <c r="AC61" s="12"/>
      <c r="AD61" s="63">
        <v>2742.9</v>
      </c>
      <c r="AE61" s="2"/>
      <c r="AF61" s="4"/>
    </row>
    <row r="62" spans="1:32" s="5" customFormat="1" ht="18.75">
      <c r="A62" s="35" t="s">
        <v>7</v>
      </c>
      <c r="B62" s="9"/>
      <c r="C62" s="12"/>
      <c r="D62" s="12"/>
      <c r="E62" s="2"/>
      <c r="F62" s="2"/>
      <c r="G62" s="2"/>
      <c r="H62" s="2"/>
      <c r="I62" s="2"/>
      <c r="J62" s="2"/>
      <c r="K62" s="2"/>
      <c r="L62" s="42"/>
      <c r="M62" s="42"/>
      <c r="N62" s="59"/>
      <c r="O62" s="59"/>
      <c r="P62" s="59"/>
      <c r="Q62" s="59"/>
      <c r="R62" s="83"/>
      <c r="S62" s="59"/>
      <c r="T62" s="80"/>
      <c r="U62" s="3"/>
      <c r="V62" s="79"/>
      <c r="W62" s="2"/>
      <c r="X62" s="2"/>
      <c r="Y62" s="2"/>
      <c r="Z62" s="79"/>
      <c r="AA62" s="2"/>
      <c r="AB62" s="79"/>
      <c r="AC62" s="79"/>
      <c r="AD62" s="79"/>
      <c r="AE62" s="12"/>
      <c r="AF62" s="4"/>
    </row>
    <row r="63" spans="1:32" s="5" customFormat="1" ht="18.75">
      <c r="A63" s="35" t="s">
        <v>8</v>
      </c>
      <c r="B63" s="9"/>
      <c r="C63" s="12"/>
      <c r="D63" s="12"/>
      <c r="E63" s="2"/>
      <c r="F63" s="2"/>
      <c r="G63" s="2"/>
      <c r="H63" s="2"/>
      <c r="I63" s="2"/>
      <c r="J63" s="2"/>
      <c r="K63" s="2"/>
      <c r="L63" s="42"/>
      <c r="M63" s="42"/>
      <c r="N63" s="59"/>
      <c r="O63" s="59"/>
      <c r="P63" s="59"/>
      <c r="Q63" s="59"/>
      <c r="R63" s="59"/>
      <c r="S63" s="59"/>
      <c r="T63" s="3"/>
      <c r="U63" s="3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4"/>
    </row>
    <row r="64" spans="1:32" s="68" customFormat="1" ht="131.25">
      <c r="A64" s="72" t="s">
        <v>15</v>
      </c>
      <c r="B64" s="71">
        <f t="shared" ref="B64:R64" si="44">B65</f>
        <v>56.2</v>
      </c>
      <c r="C64" s="71">
        <f t="shared" si="44"/>
        <v>53.7</v>
      </c>
      <c r="D64" s="71">
        <f>D65</f>
        <v>53.16</v>
      </c>
      <c r="E64" s="71">
        <f t="shared" si="44"/>
        <v>53.16</v>
      </c>
      <c r="F64" s="71">
        <f t="shared" si="44"/>
        <v>94.590747330960852</v>
      </c>
      <c r="G64" s="71">
        <f t="shared" si="44"/>
        <v>98.994413407821213</v>
      </c>
      <c r="H64" s="71">
        <f t="shared" si="44"/>
        <v>0</v>
      </c>
      <c r="I64" s="71">
        <f t="shared" si="44"/>
        <v>0</v>
      </c>
      <c r="J64" s="71">
        <f t="shared" si="44"/>
        <v>0</v>
      </c>
      <c r="K64" s="71">
        <f t="shared" si="44"/>
        <v>0</v>
      </c>
      <c r="L64" s="71">
        <f t="shared" si="44"/>
        <v>0</v>
      </c>
      <c r="M64" s="71">
        <f t="shared" si="44"/>
        <v>0</v>
      </c>
      <c r="N64" s="71">
        <f t="shared" si="44"/>
        <v>0</v>
      </c>
      <c r="O64" s="71">
        <f t="shared" si="44"/>
        <v>0</v>
      </c>
      <c r="P64" s="71">
        <f t="shared" si="44"/>
        <v>0</v>
      </c>
      <c r="Q64" s="71">
        <f t="shared" si="44"/>
        <v>0</v>
      </c>
      <c r="R64" s="71">
        <f t="shared" si="44"/>
        <v>53.7</v>
      </c>
      <c r="S64" s="71">
        <v>53.16</v>
      </c>
      <c r="T64" s="13">
        <f>T65</f>
        <v>0</v>
      </c>
      <c r="U64" s="13">
        <f>U65</f>
        <v>0</v>
      </c>
      <c r="V64" s="71">
        <f t="shared" ref="V64:AE64" si="45">V65</f>
        <v>2.5</v>
      </c>
      <c r="W64" s="71">
        <f t="shared" si="45"/>
        <v>0</v>
      </c>
      <c r="X64" s="71">
        <f t="shared" si="45"/>
        <v>0</v>
      </c>
      <c r="Y64" s="71">
        <f t="shared" si="45"/>
        <v>0</v>
      </c>
      <c r="Z64" s="71">
        <f t="shared" si="45"/>
        <v>0</v>
      </c>
      <c r="AA64" s="71">
        <f t="shared" si="45"/>
        <v>0</v>
      </c>
      <c r="AB64" s="71">
        <f t="shared" si="45"/>
        <v>0</v>
      </c>
      <c r="AC64" s="71">
        <f t="shared" si="45"/>
        <v>0</v>
      </c>
      <c r="AD64" s="71">
        <f t="shared" si="45"/>
        <v>0</v>
      </c>
      <c r="AE64" s="71">
        <f t="shared" si="45"/>
        <v>0</v>
      </c>
      <c r="AF64" s="73"/>
    </row>
    <row r="65" spans="1:32" s="5" customFormat="1" ht="18.75">
      <c r="A65" s="4" t="s">
        <v>4</v>
      </c>
      <c r="B65" s="17">
        <f>B66+B67+B68+B69</f>
        <v>56.2</v>
      </c>
      <c r="C65" s="17">
        <f t="shared" ref="C65" si="46">C66+C67+C68+C69</f>
        <v>53.7</v>
      </c>
      <c r="D65" s="17">
        <f t="shared" ref="D65" si="47">D66+D67+D68+D69</f>
        <v>53.16</v>
      </c>
      <c r="E65" s="17">
        <f t="shared" ref="E65" si="48">E66+E67+E68+E69</f>
        <v>53.16</v>
      </c>
      <c r="F65" s="18">
        <f t="shared" ref="F65:AE65" si="49">F66+F67+F68+F69</f>
        <v>94.590747330960852</v>
      </c>
      <c r="G65" s="18">
        <f t="shared" si="49"/>
        <v>98.994413407821213</v>
      </c>
      <c r="H65" s="12">
        <f t="shared" si="49"/>
        <v>0</v>
      </c>
      <c r="I65" s="12">
        <f t="shared" si="49"/>
        <v>0</v>
      </c>
      <c r="J65" s="12">
        <f t="shared" si="49"/>
        <v>0</v>
      </c>
      <c r="K65" s="12">
        <f t="shared" si="49"/>
        <v>0</v>
      </c>
      <c r="L65" s="18">
        <f t="shared" si="49"/>
        <v>0</v>
      </c>
      <c r="M65" s="18">
        <f t="shared" si="49"/>
        <v>0</v>
      </c>
      <c r="N65" s="63">
        <f t="shared" si="49"/>
        <v>0</v>
      </c>
      <c r="O65" s="63">
        <f t="shared" si="49"/>
        <v>0</v>
      </c>
      <c r="P65" s="63">
        <f t="shared" si="49"/>
        <v>0</v>
      </c>
      <c r="Q65" s="63">
        <f t="shared" si="49"/>
        <v>0</v>
      </c>
      <c r="R65" s="63">
        <f t="shared" si="49"/>
        <v>53.7</v>
      </c>
      <c r="S65" s="63">
        <f t="shared" si="49"/>
        <v>53.16</v>
      </c>
      <c r="T65" s="13">
        <f t="shared" si="49"/>
        <v>0</v>
      </c>
      <c r="U65" s="13">
        <f t="shared" si="49"/>
        <v>0</v>
      </c>
      <c r="V65" s="12">
        <f t="shared" si="49"/>
        <v>2.5</v>
      </c>
      <c r="W65" s="12">
        <f t="shared" si="49"/>
        <v>0</v>
      </c>
      <c r="X65" s="12">
        <f t="shared" si="49"/>
        <v>0</v>
      </c>
      <c r="Y65" s="12">
        <f t="shared" si="49"/>
        <v>0</v>
      </c>
      <c r="Z65" s="12">
        <f t="shared" si="49"/>
        <v>0</v>
      </c>
      <c r="AA65" s="12">
        <f t="shared" si="49"/>
        <v>0</v>
      </c>
      <c r="AB65" s="12">
        <f t="shared" si="49"/>
        <v>0</v>
      </c>
      <c r="AC65" s="12">
        <f t="shared" si="49"/>
        <v>0</v>
      </c>
      <c r="AD65" s="12">
        <f t="shared" si="49"/>
        <v>0</v>
      </c>
      <c r="AE65" s="9">
        <f t="shared" si="49"/>
        <v>0</v>
      </c>
      <c r="AF65" s="4"/>
    </row>
    <row r="66" spans="1:32" s="5" customFormat="1" ht="18.75">
      <c r="A66" s="35" t="s">
        <v>5</v>
      </c>
      <c r="B66" s="17">
        <f>H66+J66+L66+N66+P66+R66+T66+V66+X66+Z66+AB66+AD66</f>
        <v>56.2</v>
      </c>
      <c r="C66" s="12">
        <f>H66+J66+L66+N66+P66+R66+T66</f>
        <v>53.7</v>
      </c>
      <c r="D66" s="12">
        <f>E66</f>
        <v>53.16</v>
      </c>
      <c r="E66" s="12">
        <f>I66+K66+M66+O66+Q66+S66+U66+W66+Y66+AA66+AC66+AE66</f>
        <v>53.16</v>
      </c>
      <c r="F66" s="12">
        <f>E66/B66*100</f>
        <v>94.590747330960852</v>
      </c>
      <c r="G66" s="12">
        <f>E66/C66*100</f>
        <v>98.994413407821213</v>
      </c>
      <c r="H66" s="12"/>
      <c r="I66" s="12">
        <v>0</v>
      </c>
      <c r="J66" s="12"/>
      <c r="K66" s="12"/>
      <c r="L66" s="18"/>
      <c r="M66" s="18"/>
      <c r="N66" s="63"/>
      <c r="O66" s="63"/>
      <c r="P66" s="63"/>
      <c r="Q66" s="63"/>
      <c r="R66" s="63">
        <v>53.7</v>
      </c>
      <c r="S66" s="63">
        <v>53.16</v>
      </c>
      <c r="T66" s="13">
        <v>0</v>
      </c>
      <c r="U66" s="13">
        <v>0</v>
      </c>
      <c r="V66" s="12">
        <v>2.5</v>
      </c>
      <c r="W66" s="12"/>
      <c r="X66" s="12"/>
      <c r="Y66" s="12"/>
      <c r="Z66" s="12"/>
      <c r="AA66" s="12"/>
      <c r="AB66" s="12"/>
      <c r="AC66" s="12"/>
      <c r="AD66" s="12"/>
      <c r="AE66" s="12"/>
      <c r="AF66" s="4"/>
    </row>
    <row r="67" spans="1:32" s="5" customFormat="1" ht="18.75">
      <c r="A67" s="35" t="s">
        <v>6</v>
      </c>
      <c r="B67" s="17">
        <f>J67+L67+N67+P67+R67+T67+V67+X67+Z67+AB67+AD67+H67</f>
        <v>0</v>
      </c>
      <c r="C67" s="12">
        <f>H67+J67</f>
        <v>0</v>
      </c>
      <c r="D67" s="12">
        <f>E67</f>
        <v>0</v>
      </c>
      <c r="E67" s="12">
        <f>I67+K67+M67+O67+Q67+S67+U67+W67+Y67+AA67+AC67+AE67</f>
        <v>0</v>
      </c>
      <c r="F67" s="2"/>
      <c r="G67" s="2"/>
      <c r="H67" s="2"/>
      <c r="I67" s="2"/>
      <c r="J67" s="2"/>
      <c r="K67" s="2"/>
      <c r="L67" s="18"/>
      <c r="M67" s="42"/>
      <c r="N67" s="59"/>
      <c r="O67" s="59"/>
      <c r="P67" s="59"/>
      <c r="Q67" s="59"/>
      <c r="R67" s="59"/>
      <c r="S67" s="59"/>
      <c r="T67" s="3"/>
      <c r="U67" s="3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4"/>
    </row>
    <row r="68" spans="1:32" s="5" customFormat="1" ht="18.75">
      <c r="A68" s="35" t="s">
        <v>7</v>
      </c>
      <c r="B68" s="17"/>
      <c r="C68" s="12"/>
      <c r="D68" s="12"/>
      <c r="E68" s="12"/>
      <c r="F68" s="2"/>
      <c r="G68" s="2"/>
      <c r="H68" s="2"/>
      <c r="I68" s="2"/>
      <c r="J68" s="2"/>
      <c r="K68" s="2"/>
      <c r="L68" s="42"/>
      <c r="M68" s="42"/>
      <c r="N68" s="59"/>
      <c r="O68" s="59"/>
      <c r="P68" s="59"/>
      <c r="Q68" s="59"/>
      <c r="R68" s="59"/>
      <c r="S68" s="59"/>
      <c r="T68" s="3"/>
      <c r="U68" s="3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4"/>
    </row>
    <row r="69" spans="1:32" s="5" customFormat="1" ht="18.75">
      <c r="A69" s="35" t="s">
        <v>8</v>
      </c>
      <c r="B69" s="17"/>
      <c r="C69" s="12"/>
      <c r="D69" s="12"/>
      <c r="E69" s="12"/>
      <c r="F69" s="2"/>
      <c r="G69" s="2"/>
      <c r="H69" s="2"/>
      <c r="I69" s="2"/>
      <c r="J69" s="2"/>
      <c r="K69" s="2"/>
      <c r="L69" s="42"/>
      <c r="M69" s="42"/>
      <c r="N69" s="59"/>
      <c r="O69" s="59"/>
      <c r="P69" s="59"/>
      <c r="Q69" s="59"/>
      <c r="R69" s="59"/>
      <c r="S69" s="59"/>
      <c r="T69" s="3"/>
      <c r="U69" s="3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4"/>
    </row>
    <row r="70" spans="1:32" s="5" customFormat="1" ht="37.5">
      <c r="A70" s="14" t="s">
        <v>16</v>
      </c>
      <c r="B70" s="11">
        <f t="shared" ref="B70:S70" si="50">B71</f>
        <v>41</v>
      </c>
      <c r="C70" s="11">
        <f t="shared" si="50"/>
        <v>41</v>
      </c>
      <c r="D70" s="11">
        <f>D71</f>
        <v>0</v>
      </c>
      <c r="E70" s="11">
        <f t="shared" si="50"/>
        <v>0</v>
      </c>
      <c r="F70" s="11">
        <f t="shared" si="50"/>
        <v>0</v>
      </c>
      <c r="G70" s="11">
        <f t="shared" si="50"/>
        <v>0</v>
      </c>
      <c r="H70" s="11">
        <f t="shared" si="50"/>
        <v>0</v>
      </c>
      <c r="I70" s="11">
        <f t="shared" si="50"/>
        <v>0</v>
      </c>
      <c r="J70" s="11">
        <f t="shared" si="50"/>
        <v>0</v>
      </c>
      <c r="K70" s="11">
        <f t="shared" si="50"/>
        <v>0</v>
      </c>
      <c r="L70" s="11">
        <f t="shared" si="50"/>
        <v>0</v>
      </c>
      <c r="M70" s="11">
        <f t="shared" si="50"/>
        <v>0</v>
      </c>
      <c r="N70" s="71">
        <f t="shared" si="50"/>
        <v>41</v>
      </c>
      <c r="O70" s="71">
        <f t="shared" si="50"/>
        <v>0</v>
      </c>
      <c r="P70" s="71">
        <f t="shared" si="50"/>
        <v>0</v>
      </c>
      <c r="Q70" s="71">
        <f t="shared" si="50"/>
        <v>0</v>
      </c>
      <c r="R70" s="71">
        <f t="shared" si="50"/>
        <v>0</v>
      </c>
      <c r="S70" s="71">
        <f t="shared" si="50"/>
        <v>0</v>
      </c>
      <c r="T70" s="13">
        <f>T71</f>
        <v>0</v>
      </c>
      <c r="U70" s="13">
        <f>U71</f>
        <v>0</v>
      </c>
      <c r="V70" s="11">
        <f t="shared" ref="V70:AE70" si="51">V71</f>
        <v>0</v>
      </c>
      <c r="W70" s="11">
        <f t="shared" si="51"/>
        <v>0</v>
      </c>
      <c r="X70" s="11">
        <f t="shared" si="51"/>
        <v>0</v>
      </c>
      <c r="Y70" s="11">
        <f t="shared" si="51"/>
        <v>0</v>
      </c>
      <c r="Z70" s="11">
        <f t="shared" si="51"/>
        <v>0</v>
      </c>
      <c r="AA70" s="11">
        <f t="shared" si="51"/>
        <v>0</v>
      </c>
      <c r="AB70" s="11">
        <f t="shared" si="51"/>
        <v>0</v>
      </c>
      <c r="AC70" s="11">
        <f t="shared" si="51"/>
        <v>0</v>
      </c>
      <c r="AD70" s="11">
        <f t="shared" si="51"/>
        <v>0</v>
      </c>
      <c r="AE70" s="11">
        <f t="shared" si="51"/>
        <v>0</v>
      </c>
      <c r="AF70" s="15"/>
    </row>
    <row r="71" spans="1:32" s="5" customFormat="1" ht="18.75">
      <c r="A71" s="4" t="s">
        <v>4</v>
      </c>
      <c r="B71" s="17">
        <f>B72+B73+B74+B75</f>
        <v>41</v>
      </c>
      <c r="C71" s="17">
        <f t="shared" ref="C71" si="52">C72+C73+C74+C75</f>
        <v>41</v>
      </c>
      <c r="D71" s="17">
        <f t="shared" ref="D71" si="53">D72+D73+D74+D75</f>
        <v>0</v>
      </c>
      <c r="E71" s="17">
        <f t="shared" ref="E71" si="54">E72+E73+E74+E75</f>
        <v>0</v>
      </c>
      <c r="F71" s="18">
        <f t="shared" ref="F71:AE71" si="55">F72+F73+F74+F75</f>
        <v>0</v>
      </c>
      <c r="G71" s="18">
        <f t="shared" si="55"/>
        <v>0</v>
      </c>
      <c r="H71" s="12">
        <f t="shared" si="55"/>
        <v>0</v>
      </c>
      <c r="I71" s="12">
        <f t="shared" si="55"/>
        <v>0</v>
      </c>
      <c r="J71" s="12">
        <f t="shared" si="55"/>
        <v>0</v>
      </c>
      <c r="K71" s="12">
        <f t="shared" si="55"/>
        <v>0</v>
      </c>
      <c r="L71" s="18">
        <f t="shared" si="55"/>
        <v>0</v>
      </c>
      <c r="M71" s="18">
        <f t="shared" si="55"/>
        <v>0</v>
      </c>
      <c r="N71" s="63">
        <f t="shared" si="55"/>
        <v>41</v>
      </c>
      <c r="O71" s="63">
        <f t="shared" si="55"/>
        <v>0</v>
      </c>
      <c r="P71" s="63">
        <f t="shared" si="55"/>
        <v>0</v>
      </c>
      <c r="Q71" s="63">
        <f t="shared" si="55"/>
        <v>0</v>
      </c>
      <c r="R71" s="63">
        <f t="shared" si="55"/>
        <v>0</v>
      </c>
      <c r="S71" s="63">
        <f t="shared" si="55"/>
        <v>0</v>
      </c>
      <c r="T71" s="13">
        <f t="shared" si="55"/>
        <v>0</v>
      </c>
      <c r="U71" s="13">
        <f t="shared" si="55"/>
        <v>0</v>
      </c>
      <c r="V71" s="12">
        <f t="shared" si="55"/>
        <v>0</v>
      </c>
      <c r="W71" s="12">
        <f t="shared" si="55"/>
        <v>0</v>
      </c>
      <c r="X71" s="12">
        <f t="shared" si="55"/>
        <v>0</v>
      </c>
      <c r="Y71" s="12">
        <f t="shared" si="55"/>
        <v>0</v>
      </c>
      <c r="Z71" s="12">
        <f t="shared" si="55"/>
        <v>0</v>
      </c>
      <c r="AA71" s="12">
        <f t="shared" si="55"/>
        <v>0</v>
      </c>
      <c r="AB71" s="12">
        <f t="shared" si="55"/>
        <v>0</v>
      </c>
      <c r="AC71" s="12">
        <f t="shared" si="55"/>
        <v>0</v>
      </c>
      <c r="AD71" s="12">
        <f t="shared" si="55"/>
        <v>0</v>
      </c>
      <c r="AE71" s="9">
        <f t="shared" si="55"/>
        <v>0</v>
      </c>
      <c r="AF71" s="4"/>
    </row>
    <row r="72" spans="1:32" s="5" customFormat="1" ht="18.75">
      <c r="A72" s="35" t="s">
        <v>5</v>
      </c>
      <c r="B72" s="17">
        <f>H72+J72+L72+N72+P72+R72+T72+V72+X72+Z72+AB72+AD72</f>
        <v>34.799999999999997</v>
      </c>
      <c r="C72" s="12">
        <f>H72+J72+L72+N72+P72+R72+T72</f>
        <v>34.799999999999997</v>
      </c>
      <c r="D72" s="12">
        <f>E72</f>
        <v>0</v>
      </c>
      <c r="E72" s="12">
        <f>I72+K72+M72+O72+Q72+S72+U72+W72+Y72+AA72+AC72+AE72</f>
        <v>0</v>
      </c>
      <c r="F72" s="12">
        <f>E72/B72*100</f>
        <v>0</v>
      </c>
      <c r="G72" s="12">
        <f>E72/C72*100</f>
        <v>0</v>
      </c>
      <c r="H72" s="12"/>
      <c r="I72" s="12"/>
      <c r="J72" s="12"/>
      <c r="K72" s="12"/>
      <c r="L72" s="18"/>
      <c r="M72" s="18"/>
      <c r="N72" s="63">
        <v>34.799999999999997</v>
      </c>
      <c r="O72" s="63">
        <v>0</v>
      </c>
      <c r="P72" s="63"/>
      <c r="Q72" s="63"/>
      <c r="R72" s="63"/>
      <c r="S72" s="63"/>
      <c r="T72" s="13"/>
      <c r="U72" s="13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4"/>
    </row>
    <row r="73" spans="1:32" s="5" customFormat="1" ht="18.75">
      <c r="A73" s="35" t="s">
        <v>6</v>
      </c>
      <c r="B73" s="17">
        <f>J73+L73+N73+P73+R73+T73+V73+X73+Z73+AB73+AD73+H73</f>
        <v>6.2</v>
      </c>
      <c r="C73" s="12">
        <f>H73+J73+N73</f>
        <v>6.2</v>
      </c>
      <c r="D73" s="12">
        <f>E73</f>
        <v>0</v>
      </c>
      <c r="E73" s="12">
        <f>I73+K73+M73+O73+Q73+S73+U73+W73+Y73+AA73+AC73+AE73</f>
        <v>0</v>
      </c>
      <c r="F73" s="2"/>
      <c r="G73" s="2"/>
      <c r="H73" s="2"/>
      <c r="I73" s="2"/>
      <c r="J73" s="2"/>
      <c r="K73" s="2"/>
      <c r="L73" s="18"/>
      <c r="M73" s="42"/>
      <c r="N73" s="63">
        <v>6.2</v>
      </c>
      <c r="O73" s="63">
        <v>0</v>
      </c>
      <c r="P73" s="59"/>
      <c r="Q73" s="59"/>
      <c r="R73" s="59"/>
      <c r="S73" s="59"/>
      <c r="T73" s="3"/>
      <c r="U73" s="3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4"/>
    </row>
    <row r="74" spans="1:32" s="5" customFormat="1" ht="18.75">
      <c r="A74" s="35" t="s">
        <v>7</v>
      </c>
      <c r="B74" s="17"/>
      <c r="C74" s="12"/>
      <c r="D74" s="12"/>
      <c r="E74" s="12"/>
      <c r="F74" s="2"/>
      <c r="G74" s="2"/>
      <c r="H74" s="2"/>
      <c r="I74" s="2"/>
      <c r="J74" s="2"/>
      <c r="K74" s="2"/>
      <c r="L74" s="42"/>
      <c r="M74" s="42"/>
      <c r="N74" s="59"/>
      <c r="O74" s="63"/>
      <c r="P74" s="59"/>
      <c r="Q74" s="59"/>
      <c r="R74" s="59"/>
      <c r="S74" s="59"/>
      <c r="T74" s="3"/>
      <c r="U74" s="3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4"/>
    </row>
    <row r="75" spans="1:32" s="5" customFormat="1" ht="18.75">
      <c r="A75" s="35" t="s">
        <v>8</v>
      </c>
      <c r="B75" s="17"/>
      <c r="C75" s="12"/>
      <c r="D75" s="12"/>
      <c r="E75" s="12"/>
      <c r="F75" s="2"/>
      <c r="G75" s="2"/>
      <c r="H75" s="2"/>
      <c r="I75" s="2"/>
      <c r="J75" s="2"/>
      <c r="K75" s="2"/>
      <c r="L75" s="42"/>
      <c r="M75" s="42"/>
      <c r="N75" s="59"/>
      <c r="O75" s="63"/>
      <c r="P75" s="59"/>
      <c r="Q75" s="59"/>
      <c r="R75" s="59"/>
      <c r="S75" s="59"/>
      <c r="T75" s="3"/>
      <c r="U75" s="3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4"/>
    </row>
    <row r="76" spans="1:32" s="68" customFormat="1" ht="37.5">
      <c r="A76" s="72" t="s">
        <v>17</v>
      </c>
      <c r="B76" s="71">
        <f t="shared" ref="B76:S76" si="56">B77</f>
        <v>100.00000000000001</v>
      </c>
      <c r="C76" s="71">
        <f t="shared" si="56"/>
        <v>54.6</v>
      </c>
      <c r="D76" s="71">
        <f>D77</f>
        <v>6.1</v>
      </c>
      <c r="E76" s="71">
        <f t="shared" si="56"/>
        <v>6.1</v>
      </c>
      <c r="F76" s="71">
        <f t="shared" si="56"/>
        <v>40.666666666666664</v>
      </c>
      <c r="G76" s="71">
        <f t="shared" si="56"/>
        <v>11.172161172161172</v>
      </c>
      <c r="H76" s="71">
        <f t="shared" si="56"/>
        <v>0</v>
      </c>
      <c r="I76" s="71">
        <f t="shared" si="56"/>
        <v>0</v>
      </c>
      <c r="J76" s="71">
        <f t="shared" si="56"/>
        <v>0</v>
      </c>
      <c r="K76" s="71">
        <f t="shared" si="56"/>
        <v>0</v>
      </c>
      <c r="L76" s="71">
        <f t="shared" si="56"/>
        <v>0</v>
      </c>
      <c r="M76" s="71">
        <f t="shared" si="56"/>
        <v>0</v>
      </c>
      <c r="N76" s="71">
        <f t="shared" si="56"/>
        <v>27.3</v>
      </c>
      <c r="O76" s="71">
        <f t="shared" si="56"/>
        <v>4.2</v>
      </c>
      <c r="P76" s="71">
        <f t="shared" si="56"/>
        <v>9.1</v>
      </c>
      <c r="Q76" s="71">
        <f t="shared" si="56"/>
        <v>1.4</v>
      </c>
      <c r="R76" s="71">
        <f t="shared" si="56"/>
        <v>9.1</v>
      </c>
      <c r="S76" s="71">
        <f t="shared" si="56"/>
        <v>0.5</v>
      </c>
      <c r="T76" s="13">
        <f>T77</f>
        <v>9.1</v>
      </c>
      <c r="U76" s="13">
        <f>U77</f>
        <v>0</v>
      </c>
      <c r="V76" s="71">
        <f t="shared" ref="V76:AE76" si="57">V77</f>
        <v>9.1</v>
      </c>
      <c r="W76" s="71">
        <f t="shared" si="57"/>
        <v>0</v>
      </c>
      <c r="X76" s="71">
        <f t="shared" si="57"/>
        <v>9.1</v>
      </c>
      <c r="Y76" s="71">
        <f t="shared" si="57"/>
        <v>0</v>
      </c>
      <c r="Z76" s="71">
        <f t="shared" si="57"/>
        <v>9.1</v>
      </c>
      <c r="AA76" s="71">
        <f t="shared" si="57"/>
        <v>0</v>
      </c>
      <c r="AB76" s="71">
        <f t="shared" si="57"/>
        <v>9.1</v>
      </c>
      <c r="AC76" s="71">
        <f t="shared" si="57"/>
        <v>0</v>
      </c>
      <c r="AD76" s="71">
        <f t="shared" si="57"/>
        <v>9</v>
      </c>
      <c r="AE76" s="71">
        <f t="shared" si="57"/>
        <v>0</v>
      </c>
      <c r="AF76" s="73"/>
    </row>
    <row r="77" spans="1:32" s="5" customFormat="1" ht="36.75" customHeight="1">
      <c r="A77" s="4" t="s">
        <v>4</v>
      </c>
      <c r="B77" s="17">
        <f>B78+B79+B80+B81</f>
        <v>100.00000000000001</v>
      </c>
      <c r="C77" s="17">
        <f t="shared" ref="C77" si="58">C78+C79+C80+C81</f>
        <v>54.6</v>
      </c>
      <c r="D77" s="17">
        <f t="shared" ref="D77" si="59">D78+D79+D80+D81</f>
        <v>6.1</v>
      </c>
      <c r="E77" s="17">
        <f t="shared" ref="E77" si="60">E78+E79+E80+E81</f>
        <v>6.1</v>
      </c>
      <c r="F77" s="18">
        <f t="shared" ref="F77:AE77" si="61">F78+F79+F80+F81</f>
        <v>40.666666666666664</v>
      </c>
      <c r="G77" s="18">
        <f>E77/C77*100</f>
        <v>11.172161172161172</v>
      </c>
      <c r="H77" s="12">
        <f t="shared" si="61"/>
        <v>0</v>
      </c>
      <c r="I77" s="12">
        <f t="shared" si="61"/>
        <v>0</v>
      </c>
      <c r="J77" s="12">
        <f t="shared" si="61"/>
        <v>0</v>
      </c>
      <c r="K77" s="12">
        <f t="shared" si="61"/>
        <v>0</v>
      </c>
      <c r="L77" s="18">
        <f t="shared" si="61"/>
        <v>0</v>
      </c>
      <c r="M77" s="18">
        <f t="shared" si="61"/>
        <v>0</v>
      </c>
      <c r="N77" s="63">
        <f t="shared" si="61"/>
        <v>27.3</v>
      </c>
      <c r="O77" s="63">
        <f t="shared" si="61"/>
        <v>4.2</v>
      </c>
      <c r="P77" s="63">
        <f t="shared" si="61"/>
        <v>9.1</v>
      </c>
      <c r="Q77" s="63">
        <f t="shared" si="61"/>
        <v>1.4</v>
      </c>
      <c r="R77" s="63">
        <f t="shared" si="61"/>
        <v>9.1</v>
      </c>
      <c r="S77" s="63">
        <f t="shared" si="61"/>
        <v>0.5</v>
      </c>
      <c r="T77" s="13">
        <f t="shared" si="61"/>
        <v>9.1</v>
      </c>
      <c r="U77" s="13">
        <f t="shared" si="61"/>
        <v>0</v>
      </c>
      <c r="V77" s="12">
        <f t="shared" si="61"/>
        <v>9.1</v>
      </c>
      <c r="W77" s="12">
        <f t="shared" si="61"/>
        <v>0</v>
      </c>
      <c r="X77" s="12">
        <f t="shared" si="61"/>
        <v>9.1</v>
      </c>
      <c r="Y77" s="12">
        <f t="shared" si="61"/>
        <v>0</v>
      </c>
      <c r="Z77" s="12">
        <f t="shared" si="61"/>
        <v>9.1</v>
      </c>
      <c r="AA77" s="12">
        <f t="shared" si="61"/>
        <v>0</v>
      </c>
      <c r="AB77" s="12">
        <f t="shared" si="61"/>
        <v>9.1</v>
      </c>
      <c r="AC77" s="12">
        <f t="shared" si="61"/>
        <v>0</v>
      </c>
      <c r="AD77" s="12">
        <f t="shared" si="61"/>
        <v>9</v>
      </c>
      <c r="AE77" s="9">
        <f t="shared" si="61"/>
        <v>0</v>
      </c>
      <c r="AF77" s="77" t="s">
        <v>73</v>
      </c>
    </row>
    <row r="78" spans="1:32" s="5" customFormat="1" ht="37.5">
      <c r="A78" s="35" t="s">
        <v>5</v>
      </c>
      <c r="B78" s="17">
        <f>H78+J78+L78+N78+P78+R78+T78+V78+X78+Z78+AB78+AD78</f>
        <v>85.000000000000014</v>
      </c>
      <c r="C78" s="12">
        <f>H78+J78+L78+N78+P78+R78+T78</f>
        <v>46.2</v>
      </c>
      <c r="D78" s="12">
        <f>E78</f>
        <v>0</v>
      </c>
      <c r="E78" s="12">
        <f>I78+K78+M78+O78+Q78+S78+U78+W78+Y78+AA78+AC78+AE78</f>
        <v>0</v>
      </c>
      <c r="F78" s="12">
        <f>E78/B78*100</f>
        <v>0</v>
      </c>
      <c r="G78" s="12">
        <f>E78/C78*100</f>
        <v>0</v>
      </c>
      <c r="H78" s="12"/>
      <c r="I78" s="12"/>
      <c r="J78" s="12"/>
      <c r="K78" s="12"/>
      <c r="L78" s="18"/>
      <c r="M78" s="18"/>
      <c r="N78" s="63">
        <v>23.1</v>
      </c>
      <c r="O78" s="63">
        <v>0</v>
      </c>
      <c r="P78" s="63">
        <v>7.7</v>
      </c>
      <c r="Q78" s="63"/>
      <c r="R78" s="63">
        <v>7.7</v>
      </c>
      <c r="S78" s="63"/>
      <c r="T78" s="13">
        <v>7.7</v>
      </c>
      <c r="U78" s="13">
        <v>0</v>
      </c>
      <c r="V78" s="12">
        <v>7.7</v>
      </c>
      <c r="W78" s="12"/>
      <c r="X78" s="12">
        <v>7.7</v>
      </c>
      <c r="Y78" s="12"/>
      <c r="Z78" s="12">
        <v>7.7</v>
      </c>
      <c r="AA78" s="12"/>
      <c r="AB78" s="12">
        <v>7.7</v>
      </c>
      <c r="AC78" s="12"/>
      <c r="AD78" s="12">
        <v>8</v>
      </c>
      <c r="AE78" s="12"/>
      <c r="AF78" s="77" t="s">
        <v>75</v>
      </c>
    </row>
    <row r="79" spans="1:32" s="5" customFormat="1" ht="18.75">
      <c r="A79" s="35" t="s">
        <v>6</v>
      </c>
      <c r="B79" s="17">
        <f>J79+L79+N79+P79+R79+T79+V79+X79+Z79+AB79+AD79+H79</f>
        <v>15.000000000000002</v>
      </c>
      <c r="C79" s="12">
        <f>H79+J79+L79+N79+P79+R79+T79</f>
        <v>8.4</v>
      </c>
      <c r="D79" s="12">
        <f>E79</f>
        <v>6.1</v>
      </c>
      <c r="E79" s="12">
        <f>I79+K79+M79+O79+Q79+S79+U79+W79+Y79+AA79+AC79+AE79</f>
        <v>6.1</v>
      </c>
      <c r="F79" s="12">
        <f>E79/B79*100</f>
        <v>40.666666666666664</v>
      </c>
      <c r="G79" s="12">
        <f>E79/C79*100</f>
        <v>72.61904761904762</v>
      </c>
      <c r="H79" s="2"/>
      <c r="I79" s="2"/>
      <c r="J79" s="2"/>
      <c r="K79" s="2"/>
      <c r="L79" s="18"/>
      <c r="M79" s="42"/>
      <c r="N79" s="63">
        <v>4.2</v>
      </c>
      <c r="O79" s="63">
        <v>4.2</v>
      </c>
      <c r="P79" s="63">
        <v>1.4</v>
      </c>
      <c r="Q79" s="63">
        <v>1.4</v>
      </c>
      <c r="R79" s="63">
        <v>1.4</v>
      </c>
      <c r="S79" s="63">
        <v>0.5</v>
      </c>
      <c r="T79" s="13">
        <v>1.4</v>
      </c>
      <c r="U79" s="13">
        <v>0</v>
      </c>
      <c r="V79" s="12">
        <v>1.4</v>
      </c>
      <c r="W79" s="12"/>
      <c r="X79" s="12">
        <v>1.4</v>
      </c>
      <c r="Y79" s="12"/>
      <c r="Z79" s="12">
        <v>1.4</v>
      </c>
      <c r="AA79" s="12"/>
      <c r="AB79" s="12">
        <v>1.4</v>
      </c>
      <c r="AC79" s="12"/>
      <c r="AD79" s="12">
        <v>1</v>
      </c>
      <c r="AE79" s="2"/>
      <c r="AF79" s="76"/>
    </row>
    <row r="80" spans="1:32" s="5" customFormat="1" ht="18.75">
      <c r="A80" s="35" t="s">
        <v>7</v>
      </c>
      <c r="B80" s="17"/>
      <c r="C80" s="12"/>
      <c r="D80" s="12"/>
      <c r="E80" s="12"/>
      <c r="F80" s="2"/>
      <c r="G80" s="2"/>
      <c r="H80" s="2"/>
      <c r="I80" s="2"/>
      <c r="J80" s="2"/>
      <c r="K80" s="2"/>
      <c r="L80" s="42"/>
      <c r="M80" s="42"/>
      <c r="N80" s="59"/>
      <c r="O80" s="59"/>
      <c r="P80" s="59"/>
      <c r="Q80" s="59"/>
      <c r="R80" s="59"/>
      <c r="S80" s="59"/>
      <c r="T80" s="3"/>
      <c r="U80" s="3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4"/>
    </row>
    <row r="81" spans="1:32" s="5" customFormat="1" ht="18.75">
      <c r="A81" s="35" t="s">
        <v>8</v>
      </c>
      <c r="B81" s="17"/>
      <c r="C81" s="12"/>
      <c r="D81" s="12"/>
      <c r="E81" s="12"/>
      <c r="F81" s="2"/>
      <c r="G81" s="2"/>
      <c r="H81" s="2"/>
      <c r="I81" s="2"/>
      <c r="J81" s="2"/>
      <c r="K81" s="2"/>
      <c r="L81" s="42"/>
      <c r="M81" s="42"/>
      <c r="N81" s="59"/>
      <c r="O81" s="59"/>
      <c r="P81" s="59"/>
      <c r="Q81" s="59"/>
      <c r="R81" s="59"/>
      <c r="S81" s="59"/>
      <c r="T81" s="3"/>
      <c r="U81" s="3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4"/>
    </row>
    <row r="82" spans="1:32" s="5" customFormat="1" ht="75">
      <c r="A82" s="6" t="s">
        <v>18</v>
      </c>
      <c r="B82" s="7">
        <f t="shared" ref="B82:AD82" si="62">B84+B90+B96+B102</f>
        <v>23532.336000000003</v>
      </c>
      <c r="C82" s="7">
        <f>C84+C90+C96+C102</f>
        <v>14314</v>
      </c>
      <c r="D82" s="7">
        <f>D84+D90+D96+D102</f>
        <v>13056.9</v>
      </c>
      <c r="E82" s="7">
        <f>E84+E90+E96+E102</f>
        <v>13056.9</v>
      </c>
      <c r="F82" s="7">
        <f>E82/B82*100</f>
        <v>55.484929332982489</v>
      </c>
      <c r="G82" s="7">
        <f>E82/C82*100</f>
        <v>91.217688975827855</v>
      </c>
      <c r="H82" s="7">
        <f t="shared" si="62"/>
        <v>1333.9</v>
      </c>
      <c r="I82" s="7">
        <f t="shared" si="62"/>
        <v>685.4</v>
      </c>
      <c r="J82" s="7">
        <f t="shared" si="62"/>
        <v>1611.8</v>
      </c>
      <c r="K82" s="7">
        <f t="shared" si="62"/>
        <v>1972.9</v>
      </c>
      <c r="L82" s="7">
        <f t="shared" si="62"/>
        <v>1685.6000000000001</v>
      </c>
      <c r="M82" s="7">
        <f t="shared" si="62"/>
        <v>1621.1000000000001</v>
      </c>
      <c r="N82" s="60">
        <f>N84+N90+N96+N102</f>
        <v>3104.4999999999995</v>
      </c>
      <c r="O82" s="60">
        <f t="shared" si="62"/>
        <v>2944</v>
      </c>
      <c r="P82" s="60">
        <f t="shared" si="62"/>
        <v>1802</v>
      </c>
      <c r="Q82" s="60">
        <f t="shared" si="62"/>
        <v>1238.7</v>
      </c>
      <c r="R82" s="60">
        <f t="shared" si="62"/>
        <v>1879.4</v>
      </c>
      <c r="S82" s="60">
        <f t="shared" si="62"/>
        <v>1919</v>
      </c>
      <c r="T82" s="8">
        <f>T84+T90+T96+T102</f>
        <v>2896.7999999999997</v>
      </c>
      <c r="U82" s="8">
        <f t="shared" si="62"/>
        <v>2675.8</v>
      </c>
      <c r="V82" s="7">
        <f t="shared" si="62"/>
        <v>2017.5</v>
      </c>
      <c r="W82" s="7">
        <f t="shared" si="62"/>
        <v>0</v>
      </c>
      <c r="X82" s="7">
        <f t="shared" si="62"/>
        <v>1704.5</v>
      </c>
      <c r="Y82" s="7">
        <f t="shared" si="62"/>
        <v>0</v>
      </c>
      <c r="Z82" s="7">
        <f t="shared" si="62"/>
        <v>2575.6999999999998</v>
      </c>
      <c r="AA82" s="7">
        <f>AA84+AA90+AA96+AA102</f>
        <v>0</v>
      </c>
      <c r="AB82" s="7">
        <f t="shared" si="62"/>
        <v>1465.7</v>
      </c>
      <c r="AC82" s="7">
        <f t="shared" si="62"/>
        <v>0</v>
      </c>
      <c r="AD82" s="7">
        <f t="shared" si="62"/>
        <v>1454.9359999999999</v>
      </c>
      <c r="AE82" s="7">
        <f>AE84+AE90+AE96+AE102</f>
        <v>0</v>
      </c>
      <c r="AF82" s="4"/>
    </row>
    <row r="83" spans="1:32" s="5" customFormat="1" ht="18.75">
      <c r="A83" s="35" t="s">
        <v>2</v>
      </c>
      <c r="B83" s="9"/>
      <c r="C83" s="12"/>
      <c r="D83" s="12"/>
      <c r="E83" s="2"/>
      <c r="F83" s="2"/>
      <c r="G83" s="2"/>
      <c r="H83" s="2"/>
      <c r="I83" s="2"/>
      <c r="J83" s="2"/>
      <c r="K83" s="2"/>
      <c r="L83" s="42"/>
      <c r="M83" s="42"/>
      <c r="N83" s="59"/>
      <c r="O83" s="59"/>
      <c r="P83" s="59"/>
      <c r="Q83" s="59"/>
      <c r="R83" s="59"/>
      <c r="S83" s="59"/>
      <c r="T83" s="3"/>
      <c r="U83" s="3"/>
      <c r="V83" s="2"/>
      <c r="W83" s="2"/>
      <c r="X83" s="2"/>
      <c r="Y83" s="2"/>
      <c r="Z83" s="2"/>
      <c r="AA83" s="2"/>
      <c r="AB83" s="2"/>
      <c r="AC83" s="2"/>
      <c r="AD83" s="2"/>
      <c r="AE83" s="9"/>
      <c r="AF83" s="4"/>
    </row>
    <row r="84" spans="1:32" s="68" customFormat="1" ht="37.5">
      <c r="A84" s="66" t="s">
        <v>19</v>
      </c>
      <c r="B84" s="47">
        <f t="shared" ref="B84:S84" si="63">B85</f>
        <v>300</v>
      </c>
      <c r="C84" s="47">
        <f t="shared" si="63"/>
        <v>0</v>
      </c>
      <c r="D84" s="47">
        <f>D85</f>
        <v>0</v>
      </c>
      <c r="E84" s="47">
        <f t="shared" si="63"/>
        <v>0</v>
      </c>
      <c r="F84" s="47">
        <f t="shared" si="63"/>
        <v>0</v>
      </c>
      <c r="G84" s="47" t="e">
        <f t="shared" si="63"/>
        <v>#DIV/0!</v>
      </c>
      <c r="H84" s="47">
        <f t="shared" si="63"/>
        <v>0</v>
      </c>
      <c r="I84" s="47">
        <f t="shared" si="63"/>
        <v>0</v>
      </c>
      <c r="J84" s="47">
        <f t="shared" si="63"/>
        <v>0</v>
      </c>
      <c r="K84" s="47">
        <f t="shared" si="63"/>
        <v>0</v>
      </c>
      <c r="L84" s="47">
        <f t="shared" si="63"/>
        <v>0</v>
      </c>
      <c r="M84" s="47">
        <f t="shared" si="63"/>
        <v>0</v>
      </c>
      <c r="N84" s="47">
        <f t="shared" si="63"/>
        <v>0</v>
      </c>
      <c r="O84" s="47">
        <f t="shared" si="63"/>
        <v>0</v>
      </c>
      <c r="P84" s="47">
        <f t="shared" si="63"/>
        <v>0</v>
      </c>
      <c r="Q84" s="47">
        <f t="shared" si="63"/>
        <v>0</v>
      </c>
      <c r="R84" s="47">
        <f t="shared" si="63"/>
        <v>0</v>
      </c>
      <c r="S84" s="47">
        <f t="shared" si="63"/>
        <v>0</v>
      </c>
      <c r="T84" s="10">
        <f>T85</f>
        <v>0</v>
      </c>
      <c r="U84" s="10">
        <f>U85</f>
        <v>0</v>
      </c>
      <c r="V84" s="47">
        <f t="shared" ref="V84:AE84" si="64">V85</f>
        <v>300</v>
      </c>
      <c r="W84" s="47">
        <f t="shared" si="64"/>
        <v>0</v>
      </c>
      <c r="X84" s="47">
        <f t="shared" si="64"/>
        <v>0</v>
      </c>
      <c r="Y84" s="47">
        <f t="shared" si="64"/>
        <v>0</v>
      </c>
      <c r="Z84" s="47">
        <f t="shared" si="64"/>
        <v>0</v>
      </c>
      <c r="AA84" s="47">
        <f t="shared" si="64"/>
        <v>0</v>
      </c>
      <c r="AB84" s="47">
        <f t="shared" si="64"/>
        <v>0</v>
      </c>
      <c r="AC84" s="47">
        <f t="shared" si="64"/>
        <v>0</v>
      </c>
      <c r="AD84" s="47">
        <f t="shared" si="64"/>
        <v>0</v>
      </c>
      <c r="AE84" s="47">
        <f t="shared" si="64"/>
        <v>0</v>
      </c>
      <c r="AF84" s="73"/>
    </row>
    <row r="85" spans="1:32" s="5" customFormat="1" ht="18.75">
      <c r="A85" s="4" t="s">
        <v>4</v>
      </c>
      <c r="B85" s="17">
        <f>B86+B87+B88+B89</f>
        <v>300</v>
      </c>
      <c r="C85" s="17">
        <f t="shared" ref="C85" si="65">C86+C87+C88+C89</f>
        <v>0</v>
      </c>
      <c r="D85" s="17">
        <f t="shared" ref="D85" si="66">D86+D87+D88+D89</f>
        <v>0</v>
      </c>
      <c r="E85" s="17">
        <f t="shared" ref="E85" si="67">E86+E87+E88+E89</f>
        <v>0</v>
      </c>
      <c r="F85" s="18">
        <f t="shared" ref="F85:AE85" si="68">F86+F87+F88+F89</f>
        <v>0</v>
      </c>
      <c r="G85" s="18" t="e">
        <f t="shared" si="68"/>
        <v>#DIV/0!</v>
      </c>
      <c r="H85" s="12">
        <f t="shared" si="68"/>
        <v>0</v>
      </c>
      <c r="I85" s="12">
        <f t="shared" si="68"/>
        <v>0</v>
      </c>
      <c r="J85" s="12">
        <f t="shared" si="68"/>
        <v>0</v>
      </c>
      <c r="K85" s="12">
        <f t="shared" si="68"/>
        <v>0</v>
      </c>
      <c r="L85" s="18">
        <f t="shared" si="68"/>
        <v>0</v>
      </c>
      <c r="M85" s="18">
        <f t="shared" si="68"/>
        <v>0</v>
      </c>
      <c r="N85" s="63">
        <f t="shared" si="68"/>
        <v>0</v>
      </c>
      <c r="O85" s="63">
        <f t="shared" si="68"/>
        <v>0</v>
      </c>
      <c r="P85" s="63">
        <f t="shared" si="68"/>
        <v>0</v>
      </c>
      <c r="Q85" s="63">
        <f t="shared" si="68"/>
        <v>0</v>
      </c>
      <c r="R85" s="63">
        <f t="shared" si="68"/>
        <v>0</v>
      </c>
      <c r="S85" s="63">
        <f t="shared" si="68"/>
        <v>0</v>
      </c>
      <c r="T85" s="13">
        <f t="shared" si="68"/>
        <v>0</v>
      </c>
      <c r="U85" s="13">
        <f t="shared" si="68"/>
        <v>0</v>
      </c>
      <c r="V85" s="12">
        <f t="shared" si="68"/>
        <v>300</v>
      </c>
      <c r="W85" s="12">
        <f t="shared" si="68"/>
        <v>0</v>
      </c>
      <c r="X85" s="12">
        <f t="shared" si="68"/>
        <v>0</v>
      </c>
      <c r="Y85" s="12">
        <f t="shared" si="68"/>
        <v>0</v>
      </c>
      <c r="Z85" s="12">
        <f t="shared" si="68"/>
        <v>0</v>
      </c>
      <c r="AA85" s="12">
        <f t="shared" si="68"/>
        <v>0</v>
      </c>
      <c r="AB85" s="12">
        <f t="shared" si="68"/>
        <v>0</v>
      </c>
      <c r="AC85" s="12">
        <f t="shared" si="68"/>
        <v>0</v>
      </c>
      <c r="AD85" s="12">
        <f t="shared" si="68"/>
        <v>0</v>
      </c>
      <c r="AE85" s="12">
        <f t="shared" si="68"/>
        <v>0</v>
      </c>
      <c r="AF85" s="4"/>
    </row>
    <row r="86" spans="1:32" s="5" customFormat="1" ht="18.75">
      <c r="A86" s="35" t="s">
        <v>5</v>
      </c>
      <c r="B86" s="17">
        <f>H86+J86+L86+N86+P86+R86+T86+V86+X86+Z86+AB86+AD86</f>
        <v>0</v>
      </c>
      <c r="C86" s="12">
        <f>H86+J86</f>
        <v>0</v>
      </c>
      <c r="D86" s="12">
        <f>E86</f>
        <v>0</v>
      </c>
      <c r="E86" s="12">
        <f>I86+K86+M86+O86+Q86+S86+U86+W86+Y86+AA86+AC86+AE86</f>
        <v>0</v>
      </c>
      <c r="F86" s="12"/>
      <c r="G86" s="12"/>
      <c r="H86" s="12"/>
      <c r="I86" s="12"/>
      <c r="J86" s="12"/>
      <c r="K86" s="12"/>
      <c r="L86" s="18"/>
      <c r="M86" s="18"/>
      <c r="N86" s="63"/>
      <c r="O86" s="63"/>
      <c r="P86" s="63"/>
      <c r="Q86" s="63"/>
      <c r="R86" s="63"/>
      <c r="S86" s="63"/>
      <c r="T86" s="13"/>
      <c r="U86" s="13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4"/>
    </row>
    <row r="87" spans="1:32" s="5" customFormat="1" ht="18.75">
      <c r="A87" s="35" t="s">
        <v>6</v>
      </c>
      <c r="B87" s="17">
        <f>J87+L87+N87+P87+R87+T87+V87+X87+Z87+AB87+AD87+H87</f>
        <v>300</v>
      </c>
      <c r="C87" s="12">
        <f>H87+J87</f>
        <v>0</v>
      </c>
      <c r="D87" s="12">
        <f>E87</f>
        <v>0</v>
      </c>
      <c r="E87" s="12">
        <f>I87+K87+M87+O87+Q87+S87+U87+W87+Y87+AA87+AC87+AE87</f>
        <v>0</v>
      </c>
      <c r="F87" s="12">
        <f>E87/B87*100</f>
        <v>0</v>
      </c>
      <c r="G87" s="12" t="e">
        <f>E87/C87*100</f>
        <v>#DIV/0!</v>
      </c>
      <c r="H87" s="2"/>
      <c r="I87" s="2"/>
      <c r="J87" s="2"/>
      <c r="K87" s="2"/>
      <c r="L87" s="42"/>
      <c r="M87" s="42"/>
      <c r="N87" s="59"/>
      <c r="O87" s="59"/>
      <c r="P87" s="59"/>
      <c r="Q87" s="59"/>
      <c r="R87" s="59"/>
      <c r="S87" s="59"/>
      <c r="T87" s="13">
        <v>0</v>
      </c>
      <c r="U87" s="13">
        <v>0</v>
      </c>
      <c r="V87" s="12">
        <v>300</v>
      </c>
      <c r="W87" s="12"/>
      <c r="X87" s="2"/>
      <c r="Y87" s="2"/>
      <c r="Z87" s="2"/>
      <c r="AA87" s="2"/>
      <c r="AB87" s="2"/>
      <c r="AC87" s="2"/>
      <c r="AD87" s="2"/>
      <c r="AE87" s="2"/>
      <c r="AF87" s="4"/>
    </row>
    <row r="88" spans="1:32" s="5" customFormat="1" ht="18.75">
      <c r="A88" s="35" t="s">
        <v>7</v>
      </c>
      <c r="B88" s="17"/>
      <c r="C88" s="12"/>
      <c r="D88" s="12"/>
      <c r="E88" s="12"/>
      <c r="F88" s="2"/>
      <c r="G88" s="2"/>
      <c r="H88" s="2"/>
      <c r="I88" s="2"/>
      <c r="J88" s="2"/>
      <c r="K88" s="2"/>
      <c r="L88" s="42"/>
      <c r="M88" s="42"/>
      <c r="N88" s="59"/>
      <c r="O88" s="59"/>
      <c r="P88" s="59"/>
      <c r="Q88" s="59"/>
      <c r="R88" s="59"/>
      <c r="S88" s="59"/>
      <c r="T88" s="3"/>
      <c r="U88" s="3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4"/>
    </row>
    <row r="89" spans="1:32" s="5" customFormat="1" ht="18.75">
      <c r="A89" s="35" t="s">
        <v>8</v>
      </c>
      <c r="B89" s="17"/>
      <c r="C89" s="12"/>
      <c r="D89" s="12"/>
      <c r="E89" s="12"/>
      <c r="F89" s="2"/>
      <c r="G89" s="2"/>
      <c r="H89" s="2"/>
      <c r="I89" s="2"/>
      <c r="J89" s="2"/>
      <c r="K89" s="2"/>
      <c r="L89" s="42"/>
      <c r="M89" s="42"/>
      <c r="N89" s="59"/>
      <c r="O89" s="59"/>
      <c r="P89" s="59"/>
      <c r="Q89" s="59"/>
      <c r="R89" s="59"/>
      <c r="S89" s="59"/>
      <c r="T89" s="3"/>
      <c r="U89" s="3"/>
      <c r="V89" s="2"/>
      <c r="W89" s="2"/>
      <c r="X89" s="2"/>
      <c r="Y89" s="2"/>
      <c r="Z89" s="2"/>
      <c r="AA89" s="2"/>
      <c r="AB89" s="2"/>
      <c r="AC89" s="2"/>
      <c r="AD89" s="2"/>
      <c r="AE89" s="7"/>
      <c r="AF89" s="4"/>
    </row>
    <row r="90" spans="1:32" s="68" customFormat="1" ht="37.5">
      <c r="A90" s="66" t="s">
        <v>20</v>
      </c>
      <c r="B90" s="47">
        <f t="shared" ref="B90:S90" si="69">B91</f>
        <v>200</v>
      </c>
      <c r="C90" s="47">
        <f t="shared" si="69"/>
        <v>200</v>
      </c>
      <c r="D90" s="47">
        <f>D91</f>
        <v>200</v>
      </c>
      <c r="E90" s="47">
        <f t="shared" si="69"/>
        <v>200</v>
      </c>
      <c r="F90" s="47">
        <f t="shared" si="69"/>
        <v>100</v>
      </c>
      <c r="G90" s="47">
        <f t="shared" si="69"/>
        <v>100</v>
      </c>
      <c r="H90" s="47">
        <f t="shared" si="69"/>
        <v>0</v>
      </c>
      <c r="I90" s="47">
        <f t="shared" si="69"/>
        <v>0</v>
      </c>
      <c r="J90" s="47">
        <f t="shared" si="69"/>
        <v>0</v>
      </c>
      <c r="K90" s="47">
        <f t="shared" si="69"/>
        <v>0</v>
      </c>
      <c r="L90" s="47">
        <f t="shared" si="69"/>
        <v>0</v>
      </c>
      <c r="M90" s="47">
        <f t="shared" si="69"/>
        <v>0</v>
      </c>
      <c r="N90" s="47">
        <f t="shared" si="69"/>
        <v>200</v>
      </c>
      <c r="O90" s="47">
        <f t="shared" si="69"/>
        <v>200</v>
      </c>
      <c r="P90" s="47">
        <f t="shared" si="69"/>
        <v>0</v>
      </c>
      <c r="Q90" s="47">
        <f t="shared" si="69"/>
        <v>0</v>
      </c>
      <c r="R90" s="47">
        <f t="shared" si="69"/>
        <v>0</v>
      </c>
      <c r="S90" s="47">
        <f t="shared" si="69"/>
        <v>0</v>
      </c>
      <c r="T90" s="10">
        <f>T91</f>
        <v>0</v>
      </c>
      <c r="U90" s="10">
        <f>U91</f>
        <v>0</v>
      </c>
      <c r="V90" s="47">
        <f t="shared" ref="V90:AE90" si="70">V91</f>
        <v>0</v>
      </c>
      <c r="W90" s="47">
        <f t="shared" si="70"/>
        <v>0</v>
      </c>
      <c r="X90" s="47">
        <f t="shared" si="70"/>
        <v>0</v>
      </c>
      <c r="Y90" s="47">
        <f t="shared" si="70"/>
        <v>0</v>
      </c>
      <c r="Z90" s="47">
        <f t="shared" si="70"/>
        <v>0</v>
      </c>
      <c r="AA90" s="47">
        <f t="shared" si="70"/>
        <v>0</v>
      </c>
      <c r="AB90" s="47">
        <f t="shared" si="70"/>
        <v>0</v>
      </c>
      <c r="AC90" s="47">
        <f t="shared" si="70"/>
        <v>0</v>
      </c>
      <c r="AD90" s="47">
        <f t="shared" si="70"/>
        <v>0</v>
      </c>
      <c r="AE90" s="47">
        <f t="shared" si="70"/>
        <v>0</v>
      </c>
      <c r="AF90" s="73"/>
    </row>
    <row r="91" spans="1:32" s="5" customFormat="1" ht="18.75">
      <c r="A91" s="4" t="s">
        <v>4</v>
      </c>
      <c r="B91" s="17">
        <f>B92+B93+B94+B95</f>
        <v>200</v>
      </c>
      <c r="C91" s="17">
        <f t="shared" ref="C91" si="71">C92+C93+C94+C95</f>
        <v>200</v>
      </c>
      <c r="D91" s="17">
        <f t="shared" ref="D91" si="72">D92+D93+D94+D95</f>
        <v>200</v>
      </c>
      <c r="E91" s="17">
        <f t="shared" ref="E91" si="73">E92+E93+E94+E95</f>
        <v>200</v>
      </c>
      <c r="F91" s="12">
        <f>E91/B91*100</f>
        <v>100</v>
      </c>
      <c r="G91" s="12">
        <f>E91/C91*100</f>
        <v>100</v>
      </c>
      <c r="H91" s="12">
        <f t="shared" ref="H91:AE91" si="74">H92+H93</f>
        <v>0</v>
      </c>
      <c r="I91" s="12">
        <f t="shared" si="74"/>
        <v>0</v>
      </c>
      <c r="J91" s="12">
        <f t="shared" si="74"/>
        <v>0</v>
      </c>
      <c r="K91" s="12">
        <f t="shared" si="74"/>
        <v>0</v>
      </c>
      <c r="L91" s="18">
        <f t="shared" si="74"/>
        <v>0</v>
      </c>
      <c r="M91" s="18">
        <f t="shared" si="74"/>
        <v>0</v>
      </c>
      <c r="N91" s="63">
        <f t="shared" si="74"/>
        <v>200</v>
      </c>
      <c r="O91" s="63">
        <f t="shared" si="74"/>
        <v>200</v>
      </c>
      <c r="P91" s="63">
        <f t="shared" si="74"/>
        <v>0</v>
      </c>
      <c r="Q91" s="63">
        <f t="shared" si="74"/>
        <v>0</v>
      </c>
      <c r="R91" s="63">
        <f t="shared" si="74"/>
        <v>0</v>
      </c>
      <c r="S91" s="63">
        <f t="shared" si="74"/>
        <v>0</v>
      </c>
      <c r="T91" s="13">
        <f t="shared" si="74"/>
        <v>0</v>
      </c>
      <c r="U91" s="13">
        <f t="shared" si="74"/>
        <v>0</v>
      </c>
      <c r="V91" s="12">
        <f t="shared" si="74"/>
        <v>0</v>
      </c>
      <c r="W91" s="12">
        <f t="shared" si="74"/>
        <v>0</v>
      </c>
      <c r="X91" s="12">
        <f t="shared" si="74"/>
        <v>0</v>
      </c>
      <c r="Y91" s="12">
        <f t="shared" si="74"/>
        <v>0</v>
      </c>
      <c r="Z91" s="12">
        <f t="shared" si="74"/>
        <v>0</v>
      </c>
      <c r="AA91" s="12">
        <f t="shared" si="74"/>
        <v>0</v>
      </c>
      <c r="AB91" s="12">
        <f t="shared" si="74"/>
        <v>0</v>
      </c>
      <c r="AC91" s="12">
        <f t="shared" si="74"/>
        <v>0</v>
      </c>
      <c r="AD91" s="12">
        <f t="shared" si="74"/>
        <v>0</v>
      </c>
      <c r="AE91" s="12">
        <f t="shared" si="74"/>
        <v>0</v>
      </c>
      <c r="AF91" s="4"/>
    </row>
    <row r="92" spans="1:32" s="5" customFormat="1" ht="18.75">
      <c r="A92" s="35" t="s">
        <v>5</v>
      </c>
      <c r="B92" s="17">
        <f>H92+J92+L92+N92+P92+R92+T92+V92+X92+Z92+AB92+AD92</f>
        <v>0</v>
      </c>
      <c r="C92" s="12">
        <f>H92+J92</f>
        <v>0</v>
      </c>
      <c r="D92" s="12">
        <f>E92</f>
        <v>0</v>
      </c>
      <c r="E92" s="12">
        <f>I92+K92+M92+O92+Q92+S92+U92+W92+Y92+AA92+AC92+AE92</f>
        <v>0</v>
      </c>
      <c r="F92" s="12"/>
      <c r="G92" s="12"/>
      <c r="H92" s="12"/>
      <c r="I92" s="12"/>
      <c r="J92" s="12"/>
      <c r="K92" s="12"/>
      <c r="L92" s="18"/>
      <c r="M92" s="18"/>
      <c r="N92" s="63"/>
      <c r="O92" s="63"/>
      <c r="P92" s="63"/>
      <c r="Q92" s="63"/>
      <c r="R92" s="63"/>
      <c r="S92" s="63"/>
      <c r="T92" s="13"/>
      <c r="U92" s="13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4"/>
    </row>
    <row r="93" spans="1:32" s="5" customFormat="1" ht="18.75">
      <c r="A93" s="35" t="s">
        <v>6</v>
      </c>
      <c r="B93" s="17">
        <f>J93+L93+N93+P93+R93+T93+V93+X93+Z93+AB93+AD93+H93</f>
        <v>200</v>
      </c>
      <c r="C93" s="12">
        <f>H93+J93+N93+P93</f>
        <v>200</v>
      </c>
      <c r="D93" s="12">
        <f>E93</f>
        <v>200</v>
      </c>
      <c r="E93" s="12">
        <f>I93+K93+M93+O93+Q93+S93+U93+W93+Y93+AA93+AC93+AE93</f>
        <v>200</v>
      </c>
      <c r="F93" s="12">
        <f>E93/B93*100</f>
        <v>100</v>
      </c>
      <c r="G93" s="12">
        <f>E93/C93*100</f>
        <v>100</v>
      </c>
      <c r="H93" s="2"/>
      <c r="I93" s="2"/>
      <c r="J93" s="2"/>
      <c r="K93" s="2"/>
      <c r="L93" s="42"/>
      <c r="M93" s="42"/>
      <c r="N93" s="63">
        <v>200</v>
      </c>
      <c r="O93" s="63">
        <v>200</v>
      </c>
      <c r="P93" s="59"/>
      <c r="Q93" s="63"/>
      <c r="R93" s="59"/>
      <c r="S93" s="59"/>
      <c r="T93" s="13">
        <v>0</v>
      </c>
      <c r="U93" s="13">
        <v>0</v>
      </c>
      <c r="V93" s="2"/>
      <c r="W93" s="2"/>
      <c r="X93" s="2"/>
      <c r="Y93" s="2"/>
      <c r="Z93" s="2"/>
      <c r="AA93" s="2"/>
      <c r="AB93" s="2"/>
      <c r="AC93" s="2"/>
      <c r="AD93" s="2"/>
      <c r="AE93" s="12"/>
      <c r="AF93" s="4"/>
    </row>
    <row r="94" spans="1:32" s="5" customFormat="1" ht="18.75">
      <c r="A94" s="35" t="s">
        <v>7</v>
      </c>
      <c r="B94" s="17"/>
      <c r="C94" s="12"/>
      <c r="D94" s="12"/>
      <c r="E94" s="12"/>
      <c r="F94" s="2"/>
      <c r="G94" s="2"/>
      <c r="H94" s="2"/>
      <c r="I94" s="2"/>
      <c r="J94" s="2"/>
      <c r="K94" s="2"/>
      <c r="L94" s="42"/>
      <c r="M94" s="42"/>
      <c r="N94" s="59"/>
      <c r="O94" s="59"/>
      <c r="P94" s="59"/>
      <c r="Q94" s="59"/>
      <c r="R94" s="59"/>
      <c r="S94" s="59"/>
      <c r="T94" s="3"/>
      <c r="U94" s="3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4"/>
    </row>
    <row r="95" spans="1:32" s="5" customFormat="1" ht="18.75">
      <c r="A95" s="35" t="s">
        <v>8</v>
      </c>
      <c r="B95" s="17"/>
      <c r="C95" s="12"/>
      <c r="D95" s="12"/>
      <c r="E95" s="12"/>
      <c r="F95" s="2"/>
      <c r="G95" s="2"/>
      <c r="H95" s="2"/>
      <c r="I95" s="2"/>
      <c r="J95" s="2"/>
      <c r="K95" s="2"/>
      <c r="L95" s="42"/>
      <c r="M95" s="42"/>
      <c r="N95" s="59"/>
      <c r="O95" s="59"/>
      <c r="P95" s="59"/>
      <c r="Q95" s="59"/>
      <c r="R95" s="59"/>
      <c r="S95" s="59"/>
      <c r="T95" s="3"/>
      <c r="U95" s="3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4"/>
    </row>
    <row r="96" spans="1:32" s="68" customFormat="1" ht="21.75" customHeight="1">
      <c r="A96" s="66" t="s">
        <v>21</v>
      </c>
      <c r="B96" s="47">
        <f t="shared" ref="B96:S96" si="75">B97</f>
        <v>500</v>
      </c>
      <c r="C96" s="47">
        <f t="shared" si="75"/>
        <v>263.60000000000002</v>
      </c>
      <c r="D96" s="47">
        <f>D97</f>
        <v>263.60000000000002</v>
      </c>
      <c r="E96" s="47">
        <f t="shared" si="75"/>
        <v>263.60000000000002</v>
      </c>
      <c r="F96" s="47">
        <f t="shared" si="75"/>
        <v>52.72</v>
      </c>
      <c r="G96" s="47">
        <f t="shared" si="75"/>
        <v>100</v>
      </c>
      <c r="H96" s="47">
        <f t="shared" si="75"/>
        <v>0</v>
      </c>
      <c r="I96" s="47">
        <f t="shared" si="75"/>
        <v>0</v>
      </c>
      <c r="J96" s="47">
        <f t="shared" si="75"/>
        <v>0</v>
      </c>
      <c r="K96" s="47">
        <f t="shared" si="75"/>
        <v>0</v>
      </c>
      <c r="L96" s="47">
        <f t="shared" si="75"/>
        <v>40</v>
      </c>
      <c r="M96" s="47">
        <f t="shared" si="75"/>
        <v>40</v>
      </c>
      <c r="N96" s="47">
        <f t="shared" si="75"/>
        <v>223.6</v>
      </c>
      <c r="O96" s="47">
        <f t="shared" si="75"/>
        <v>223.6</v>
      </c>
      <c r="P96" s="47">
        <f t="shared" si="75"/>
        <v>0</v>
      </c>
      <c r="Q96" s="47">
        <f t="shared" si="75"/>
        <v>0</v>
      </c>
      <c r="R96" s="47">
        <f t="shared" si="75"/>
        <v>0</v>
      </c>
      <c r="S96" s="47">
        <f t="shared" si="75"/>
        <v>0</v>
      </c>
      <c r="T96" s="10">
        <f>T97</f>
        <v>0</v>
      </c>
      <c r="U96" s="10">
        <f>U97</f>
        <v>0</v>
      </c>
      <c r="V96" s="47">
        <f t="shared" ref="V96:AE96" si="76">V97</f>
        <v>96.3</v>
      </c>
      <c r="W96" s="47">
        <f t="shared" si="76"/>
        <v>0</v>
      </c>
      <c r="X96" s="47">
        <f t="shared" si="76"/>
        <v>140.1</v>
      </c>
      <c r="Y96" s="47">
        <f t="shared" si="76"/>
        <v>0</v>
      </c>
      <c r="Z96" s="47">
        <f t="shared" si="76"/>
        <v>0</v>
      </c>
      <c r="AA96" s="47">
        <f t="shared" si="76"/>
        <v>0</v>
      </c>
      <c r="AB96" s="47">
        <f t="shared" si="76"/>
        <v>0</v>
      </c>
      <c r="AC96" s="47">
        <f t="shared" si="76"/>
        <v>0</v>
      </c>
      <c r="AD96" s="47">
        <f t="shared" si="76"/>
        <v>0</v>
      </c>
      <c r="AE96" s="47">
        <f t="shared" si="76"/>
        <v>0</v>
      </c>
      <c r="AF96" s="69"/>
    </row>
    <row r="97" spans="1:32" s="5" customFormat="1" ht="18.75">
      <c r="A97" s="4" t="s">
        <v>4</v>
      </c>
      <c r="B97" s="17">
        <f>B98+B99+B100+B101</f>
        <v>500</v>
      </c>
      <c r="C97" s="17">
        <f t="shared" ref="C97" si="77">C98+C99+C100+C101</f>
        <v>263.60000000000002</v>
      </c>
      <c r="D97" s="17">
        <f t="shared" ref="D97" si="78">D98+D99+D100+D101</f>
        <v>263.60000000000002</v>
      </c>
      <c r="E97" s="17">
        <f t="shared" ref="E97" si="79">E98+E99+E100+E101</f>
        <v>263.60000000000002</v>
      </c>
      <c r="F97" s="12">
        <f>E97/B97*100</f>
        <v>52.72</v>
      </c>
      <c r="G97" s="12">
        <f>E97/C97*100</f>
        <v>100</v>
      </c>
      <c r="H97" s="12">
        <f t="shared" ref="H97:AD97" si="80">H98+H99</f>
        <v>0</v>
      </c>
      <c r="I97" s="12">
        <f t="shared" si="80"/>
        <v>0</v>
      </c>
      <c r="J97" s="12">
        <f t="shared" si="80"/>
        <v>0</v>
      </c>
      <c r="K97" s="12">
        <f t="shared" si="80"/>
        <v>0</v>
      </c>
      <c r="L97" s="18">
        <f t="shared" si="80"/>
        <v>40</v>
      </c>
      <c r="M97" s="18">
        <f t="shared" si="80"/>
        <v>40</v>
      </c>
      <c r="N97" s="63">
        <f t="shared" si="80"/>
        <v>223.6</v>
      </c>
      <c r="O97" s="63">
        <f t="shared" si="80"/>
        <v>223.6</v>
      </c>
      <c r="P97" s="63">
        <f t="shared" si="80"/>
        <v>0</v>
      </c>
      <c r="Q97" s="63">
        <f t="shared" si="80"/>
        <v>0</v>
      </c>
      <c r="R97" s="63">
        <f t="shared" si="80"/>
        <v>0</v>
      </c>
      <c r="S97" s="63">
        <f t="shared" si="80"/>
        <v>0</v>
      </c>
      <c r="T97" s="13">
        <f t="shared" si="80"/>
        <v>0</v>
      </c>
      <c r="U97" s="13">
        <f t="shared" si="80"/>
        <v>0</v>
      </c>
      <c r="V97" s="12">
        <f t="shared" si="80"/>
        <v>96.3</v>
      </c>
      <c r="W97" s="12">
        <f t="shared" si="80"/>
        <v>0</v>
      </c>
      <c r="X97" s="12">
        <f t="shared" si="80"/>
        <v>140.1</v>
      </c>
      <c r="Y97" s="12">
        <f t="shared" si="80"/>
        <v>0</v>
      </c>
      <c r="Z97" s="12">
        <f t="shared" si="80"/>
        <v>0</v>
      </c>
      <c r="AA97" s="12">
        <f t="shared" si="80"/>
        <v>0</v>
      </c>
      <c r="AB97" s="12">
        <f t="shared" si="80"/>
        <v>0</v>
      </c>
      <c r="AC97" s="12">
        <f t="shared" si="80"/>
        <v>0</v>
      </c>
      <c r="AD97" s="12">
        <f t="shared" si="80"/>
        <v>0</v>
      </c>
      <c r="AE97" s="12">
        <f>AE98+AE99</f>
        <v>0</v>
      </c>
      <c r="AF97" s="4"/>
    </row>
    <row r="98" spans="1:32" s="5" customFormat="1" ht="18.75">
      <c r="A98" s="35" t="s">
        <v>5</v>
      </c>
      <c r="B98" s="17">
        <f>H98+J98+L98+N98+P98+R98+T98+V98+X98+Z98+AB98+AD98</f>
        <v>0</v>
      </c>
      <c r="C98" s="12">
        <f>H98+J98+L98</f>
        <v>0</v>
      </c>
      <c r="D98" s="12">
        <f>E98</f>
        <v>0</v>
      </c>
      <c r="E98" s="12">
        <f>I98+K98+M98+O98+Q98+S98+U98+W98+Y98+AA98+AC98+AE98</f>
        <v>0</v>
      </c>
      <c r="F98" s="12"/>
      <c r="G98" s="12"/>
      <c r="H98" s="12"/>
      <c r="I98" s="12"/>
      <c r="J98" s="12"/>
      <c r="K98" s="12"/>
      <c r="L98" s="18"/>
      <c r="M98" s="18"/>
      <c r="N98" s="63"/>
      <c r="O98" s="63"/>
      <c r="P98" s="63"/>
      <c r="Q98" s="63"/>
      <c r="R98" s="63"/>
      <c r="S98" s="63"/>
      <c r="T98" s="13"/>
      <c r="U98" s="13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4"/>
    </row>
    <row r="99" spans="1:32" s="5" customFormat="1" ht="18.75">
      <c r="A99" s="35" t="s">
        <v>6</v>
      </c>
      <c r="B99" s="17">
        <f>J99+L99+N99+P99+R99+T99+V99+X99+Z99+AB99+AD99+H99</f>
        <v>500</v>
      </c>
      <c r="C99" s="12">
        <f>H99+J99+L99+N99+P99</f>
        <v>263.60000000000002</v>
      </c>
      <c r="D99" s="12">
        <f>E99</f>
        <v>263.60000000000002</v>
      </c>
      <c r="E99" s="12">
        <f>I99+K99+M99+O99+Q99+S99+U99+W99+Y99+AA99+AC99+AE99</f>
        <v>263.60000000000002</v>
      </c>
      <c r="F99" s="12">
        <f>E99/B99*100</f>
        <v>52.72</v>
      </c>
      <c r="G99" s="12">
        <f>E99/C99*100</f>
        <v>100</v>
      </c>
      <c r="H99" s="12"/>
      <c r="I99" s="12"/>
      <c r="J99" s="12"/>
      <c r="K99" s="12"/>
      <c r="L99" s="18">
        <v>40</v>
      </c>
      <c r="M99" s="18">
        <v>40</v>
      </c>
      <c r="N99" s="63">
        <v>223.6</v>
      </c>
      <c r="O99" s="63">
        <v>223.6</v>
      </c>
      <c r="P99" s="63"/>
      <c r="Q99" s="63"/>
      <c r="R99" s="63"/>
      <c r="S99" s="63"/>
      <c r="T99" s="13">
        <v>0</v>
      </c>
      <c r="U99" s="13">
        <v>0</v>
      </c>
      <c r="V99" s="12">
        <v>96.3</v>
      </c>
      <c r="W99" s="12"/>
      <c r="X99" s="12">
        <v>140.1</v>
      </c>
      <c r="Y99" s="12"/>
      <c r="Z99" s="12"/>
      <c r="AA99" s="12"/>
      <c r="AB99" s="12"/>
      <c r="AC99" s="12"/>
      <c r="AD99" s="12"/>
      <c r="AE99" s="2"/>
      <c r="AF99" s="4"/>
    </row>
    <row r="100" spans="1:32" s="5" customFormat="1" ht="18.75">
      <c r="A100" s="35" t="s">
        <v>7</v>
      </c>
      <c r="B100" s="17"/>
      <c r="C100" s="12"/>
      <c r="D100" s="12"/>
      <c r="E100" s="12"/>
      <c r="F100" s="2"/>
      <c r="G100" s="2"/>
      <c r="H100" s="2"/>
      <c r="I100" s="2"/>
      <c r="J100" s="2"/>
      <c r="K100" s="2"/>
      <c r="L100" s="42"/>
      <c r="M100" s="42"/>
      <c r="N100" s="59"/>
      <c r="O100" s="59"/>
      <c r="P100" s="59"/>
      <c r="Q100" s="59"/>
      <c r="R100" s="59"/>
      <c r="S100" s="59"/>
      <c r="T100" s="3"/>
      <c r="U100" s="3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4"/>
    </row>
    <row r="101" spans="1:32" s="5" customFormat="1" ht="18.75">
      <c r="A101" s="35" t="s">
        <v>8</v>
      </c>
      <c r="B101" s="17"/>
      <c r="C101" s="12"/>
      <c r="D101" s="12"/>
      <c r="E101" s="12"/>
      <c r="F101" s="2"/>
      <c r="G101" s="2"/>
      <c r="H101" s="2"/>
      <c r="I101" s="2"/>
      <c r="J101" s="2"/>
      <c r="K101" s="2"/>
      <c r="L101" s="42"/>
      <c r="M101" s="42"/>
      <c r="N101" s="59"/>
      <c r="O101" s="59"/>
      <c r="P101" s="59"/>
      <c r="Q101" s="59"/>
      <c r="R101" s="59"/>
      <c r="S101" s="59"/>
      <c r="T101" s="3"/>
      <c r="U101" s="3"/>
      <c r="V101" s="2"/>
      <c r="W101" s="2"/>
      <c r="X101" s="2"/>
      <c r="Y101" s="2"/>
      <c r="Z101" s="2"/>
      <c r="AA101" s="2"/>
      <c r="AB101" s="2"/>
      <c r="AC101" s="2"/>
      <c r="AD101" s="2"/>
      <c r="AE101" s="34"/>
      <c r="AF101" s="34"/>
    </row>
    <row r="102" spans="1:32" s="68" customFormat="1" ht="56.25">
      <c r="A102" s="66" t="s">
        <v>22</v>
      </c>
      <c r="B102" s="47">
        <f t="shared" ref="B102:R102" si="81">B103</f>
        <v>22532.336000000003</v>
      </c>
      <c r="C102" s="47">
        <f t="shared" si="81"/>
        <v>13850.4</v>
      </c>
      <c r="D102" s="47">
        <f>D103</f>
        <v>12593.3</v>
      </c>
      <c r="E102" s="47">
        <f t="shared" si="81"/>
        <v>12593.3</v>
      </c>
      <c r="F102" s="47">
        <f t="shared" si="81"/>
        <v>55.889899742308117</v>
      </c>
      <c r="G102" s="47">
        <f t="shared" si="81"/>
        <v>90.923727834575175</v>
      </c>
      <c r="H102" s="47">
        <f t="shared" si="81"/>
        <v>1333.9</v>
      </c>
      <c r="I102" s="47">
        <f t="shared" si="81"/>
        <v>685.4</v>
      </c>
      <c r="J102" s="47">
        <f t="shared" si="81"/>
        <v>1611.8</v>
      </c>
      <c r="K102" s="47">
        <f t="shared" si="81"/>
        <v>1972.9</v>
      </c>
      <c r="L102" s="47">
        <f t="shared" si="81"/>
        <v>1645.6000000000001</v>
      </c>
      <c r="M102" s="47">
        <f t="shared" si="81"/>
        <v>1581.1000000000001</v>
      </c>
      <c r="N102" s="47">
        <f t="shared" si="81"/>
        <v>2680.8999999999996</v>
      </c>
      <c r="O102" s="47">
        <f t="shared" si="81"/>
        <v>2520.4</v>
      </c>
      <c r="P102" s="47">
        <f t="shared" si="81"/>
        <v>1802</v>
      </c>
      <c r="Q102" s="47">
        <f t="shared" si="81"/>
        <v>1238.7</v>
      </c>
      <c r="R102" s="47">
        <f t="shared" si="81"/>
        <v>1879.4</v>
      </c>
      <c r="S102" s="47">
        <v>1919</v>
      </c>
      <c r="T102" s="10">
        <f>T103</f>
        <v>2896.7999999999997</v>
      </c>
      <c r="U102" s="10">
        <f>U103</f>
        <v>2675.8</v>
      </c>
      <c r="V102" s="47">
        <f t="shared" ref="V102:AE102" si="82">V103</f>
        <v>1621.2</v>
      </c>
      <c r="W102" s="47">
        <f t="shared" si="82"/>
        <v>0</v>
      </c>
      <c r="X102" s="47">
        <f t="shared" si="82"/>
        <v>1564.4</v>
      </c>
      <c r="Y102" s="47">
        <f t="shared" si="82"/>
        <v>0</v>
      </c>
      <c r="Z102" s="47">
        <f t="shared" si="82"/>
        <v>2575.6999999999998</v>
      </c>
      <c r="AA102" s="47">
        <f t="shared" si="82"/>
        <v>0</v>
      </c>
      <c r="AB102" s="47">
        <f t="shared" si="82"/>
        <v>1465.7</v>
      </c>
      <c r="AC102" s="47">
        <f t="shared" si="82"/>
        <v>0</v>
      </c>
      <c r="AD102" s="47">
        <f t="shared" si="82"/>
        <v>1454.9359999999999</v>
      </c>
      <c r="AE102" s="47">
        <f t="shared" si="82"/>
        <v>0</v>
      </c>
      <c r="AF102" s="85" t="s">
        <v>85</v>
      </c>
    </row>
    <row r="103" spans="1:32" s="5" customFormat="1" ht="18.75">
      <c r="A103" s="4" t="s">
        <v>4</v>
      </c>
      <c r="B103" s="17">
        <f>B104+B105+B106+B107</f>
        <v>22532.336000000003</v>
      </c>
      <c r="C103" s="17">
        <f t="shared" ref="C103" si="83">C104+C105+C106+C107</f>
        <v>13850.4</v>
      </c>
      <c r="D103" s="17">
        <f t="shared" ref="D103" si="84">D104+D105+D106+D107</f>
        <v>12593.3</v>
      </c>
      <c r="E103" s="17">
        <f t="shared" ref="E103" si="85">E104+E105+E106+E107</f>
        <v>12593.3</v>
      </c>
      <c r="F103" s="12">
        <f>E103/B103*100</f>
        <v>55.889899742308117</v>
      </c>
      <c r="G103" s="12">
        <f>E103/C103*100</f>
        <v>90.923727834575175</v>
      </c>
      <c r="H103" s="12">
        <f t="shared" ref="H103:AD103" si="86">H104+H105</f>
        <v>1333.9</v>
      </c>
      <c r="I103" s="12">
        <f t="shared" si="86"/>
        <v>685.4</v>
      </c>
      <c r="J103" s="12">
        <f t="shared" si="86"/>
        <v>1611.8</v>
      </c>
      <c r="K103" s="12">
        <f t="shared" si="86"/>
        <v>1972.9</v>
      </c>
      <c r="L103" s="18">
        <f t="shared" si="86"/>
        <v>1645.6000000000001</v>
      </c>
      <c r="M103" s="18">
        <f t="shared" si="86"/>
        <v>1581.1000000000001</v>
      </c>
      <c r="N103" s="63">
        <f t="shared" si="86"/>
        <v>2680.8999999999996</v>
      </c>
      <c r="O103" s="63">
        <f t="shared" si="86"/>
        <v>2520.4</v>
      </c>
      <c r="P103" s="63">
        <f t="shared" si="86"/>
        <v>1802</v>
      </c>
      <c r="Q103" s="63">
        <f t="shared" si="86"/>
        <v>1238.7</v>
      </c>
      <c r="R103" s="63">
        <f t="shared" si="86"/>
        <v>1879.4</v>
      </c>
      <c r="S103" s="63">
        <f t="shared" si="86"/>
        <v>1919</v>
      </c>
      <c r="T103" s="13">
        <f t="shared" si="86"/>
        <v>2896.7999999999997</v>
      </c>
      <c r="U103" s="13">
        <f t="shared" si="86"/>
        <v>2675.8</v>
      </c>
      <c r="V103" s="12">
        <f t="shared" si="86"/>
        <v>1621.2</v>
      </c>
      <c r="W103" s="12">
        <f t="shared" si="86"/>
        <v>0</v>
      </c>
      <c r="X103" s="12">
        <f t="shared" si="86"/>
        <v>1564.4</v>
      </c>
      <c r="Y103" s="12">
        <f t="shared" si="86"/>
        <v>0</v>
      </c>
      <c r="Z103" s="12">
        <f t="shared" si="86"/>
        <v>2575.6999999999998</v>
      </c>
      <c r="AA103" s="12">
        <f t="shared" si="86"/>
        <v>0</v>
      </c>
      <c r="AB103" s="12">
        <f t="shared" si="86"/>
        <v>1465.7</v>
      </c>
      <c r="AC103" s="12">
        <f t="shared" si="86"/>
        <v>0</v>
      </c>
      <c r="AD103" s="12">
        <f t="shared" si="86"/>
        <v>1454.9359999999999</v>
      </c>
      <c r="AE103" s="9">
        <f>AE105+AE111</f>
        <v>0</v>
      </c>
      <c r="AF103" s="16"/>
    </row>
    <row r="104" spans="1:32" s="5" customFormat="1" ht="18.75">
      <c r="A104" s="35" t="s">
        <v>5</v>
      </c>
      <c r="B104" s="9">
        <f>H104+J104+L104+N104+P104+R104+T104+V104+X104+Z104+AB104+AD104</f>
        <v>1631.0300000000002</v>
      </c>
      <c r="C104" s="12">
        <f>H104+J104+L104+N104+P104+R104+T104</f>
        <v>1215.9000000000001</v>
      </c>
      <c r="D104" s="12">
        <f>E104</f>
        <v>1041.8</v>
      </c>
      <c r="E104" s="12">
        <f>I104+K104+M104+O104+Q104+S104+U104+W104+Y104+AA104+AC104+AE104</f>
        <v>1041.8</v>
      </c>
      <c r="F104" s="12">
        <f>E104/B104*100</f>
        <v>63.873748490217828</v>
      </c>
      <c r="G104" s="12">
        <f>E104/C104*100</f>
        <v>85.681388272061838</v>
      </c>
      <c r="H104" s="12">
        <v>173.7</v>
      </c>
      <c r="I104" s="12"/>
      <c r="J104" s="12">
        <v>173.7</v>
      </c>
      <c r="K104" s="12">
        <v>347.4</v>
      </c>
      <c r="L104" s="18">
        <v>173.7</v>
      </c>
      <c r="M104" s="18">
        <v>173.7</v>
      </c>
      <c r="N104" s="63">
        <v>173.7</v>
      </c>
      <c r="O104" s="63">
        <v>0</v>
      </c>
      <c r="P104" s="63">
        <v>173.7</v>
      </c>
      <c r="Q104" s="63">
        <v>347</v>
      </c>
      <c r="R104" s="63">
        <v>173.7</v>
      </c>
      <c r="S104" s="63">
        <v>173.7</v>
      </c>
      <c r="T104" s="13">
        <v>173.7</v>
      </c>
      <c r="U104" s="13">
        <v>0</v>
      </c>
      <c r="V104" s="12">
        <v>173.7</v>
      </c>
      <c r="W104" s="12"/>
      <c r="X104" s="12">
        <v>173.7</v>
      </c>
      <c r="Y104" s="12"/>
      <c r="Z104" s="12">
        <v>67.73</v>
      </c>
      <c r="AA104" s="12"/>
      <c r="AB104" s="86"/>
      <c r="AC104" s="12"/>
      <c r="AD104" s="12">
        <v>0</v>
      </c>
      <c r="AE104" s="37"/>
      <c r="AF104" s="16"/>
    </row>
    <row r="105" spans="1:32" s="5" customFormat="1" ht="18.75">
      <c r="A105" s="35" t="s">
        <v>6</v>
      </c>
      <c r="B105" s="17">
        <f>J105+L105+N105+P105+R105+T105+V105+X105+Z105+AB105+AD105+H105</f>
        <v>20901.306000000004</v>
      </c>
      <c r="C105" s="12">
        <f>H105+J105+L105+N105+P105+R105+T105</f>
        <v>12634.5</v>
      </c>
      <c r="D105" s="12">
        <f>E105</f>
        <v>11551.5</v>
      </c>
      <c r="E105" s="12">
        <f>I105+K105+M105+O105+Q105+S105+U105+W105+Y105+AA105+AC105+AE105</f>
        <v>11551.5</v>
      </c>
      <c r="F105" s="12">
        <f>E105/B105*100</f>
        <v>55.266881409228674</v>
      </c>
      <c r="G105" s="12">
        <f>E105/C105*100</f>
        <v>91.428232221298828</v>
      </c>
      <c r="H105" s="12">
        <v>1160.2</v>
      </c>
      <c r="I105" s="12">
        <v>685.4</v>
      </c>
      <c r="J105" s="12">
        <v>1438.1</v>
      </c>
      <c r="K105" s="12">
        <v>1625.5</v>
      </c>
      <c r="L105" s="18">
        <v>1471.9</v>
      </c>
      <c r="M105" s="18">
        <v>1407.4</v>
      </c>
      <c r="N105" s="63">
        <v>2507.1999999999998</v>
      </c>
      <c r="O105" s="63">
        <v>2520.4</v>
      </c>
      <c r="P105" s="63">
        <v>1628.3</v>
      </c>
      <c r="Q105" s="63">
        <v>891.7</v>
      </c>
      <c r="R105" s="63">
        <v>1705.7</v>
      </c>
      <c r="S105" s="63">
        <v>1745.3</v>
      </c>
      <c r="T105" s="13">
        <v>2723.1</v>
      </c>
      <c r="U105" s="13">
        <v>2675.8</v>
      </c>
      <c r="V105" s="12">
        <v>1447.5</v>
      </c>
      <c r="W105" s="12"/>
      <c r="X105" s="12">
        <v>1390.7</v>
      </c>
      <c r="Y105" s="12"/>
      <c r="Z105" s="12">
        <v>2507.9699999999998</v>
      </c>
      <c r="AA105" s="12"/>
      <c r="AB105" s="12">
        <v>1465.7</v>
      </c>
      <c r="AC105" s="12"/>
      <c r="AD105" s="12">
        <v>1454.9359999999999</v>
      </c>
      <c r="AE105" s="9"/>
      <c r="AF105" s="4"/>
    </row>
    <row r="106" spans="1:32" s="5" customFormat="1" ht="18.75">
      <c r="A106" s="35" t="s">
        <v>7</v>
      </c>
      <c r="B106" s="17"/>
      <c r="C106" s="12"/>
      <c r="D106" s="12"/>
      <c r="E106" s="12"/>
      <c r="F106" s="12"/>
      <c r="G106" s="12"/>
      <c r="H106" s="12"/>
      <c r="I106" s="12"/>
      <c r="J106" s="12"/>
      <c r="K106" s="12"/>
      <c r="L106" s="18"/>
      <c r="M106" s="18"/>
      <c r="N106" s="63"/>
      <c r="O106" s="63"/>
      <c r="P106" s="63"/>
      <c r="Q106" s="63"/>
      <c r="R106" s="63"/>
      <c r="S106" s="63"/>
      <c r="T106" s="13"/>
      <c r="U106" s="13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6"/>
    </row>
    <row r="107" spans="1:32" s="5" customFormat="1" ht="18.75">
      <c r="A107" s="35" t="s">
        <v>8</v>
      </c>
      <c r="B107" s="17"/>
      <c r="C107" s="12"/>
      <c r="D107" s="12"/>
      <c r="E107" s="12"/>
      <c r="F107" s="2"/>
      <c r="G107" s="2"/>
      <c r="H107" s="2"/>
      <c r="I107" s="2"/>
      <c r="J107" s="2"/>
      <c r="K107" s="2"/>
      <c r="L107" s="42"/>
      <c r="M107" s="42"/>
      <c r="N107" s="59"/>
      <c r="O107" s="59"/>
      <c r="P107" s="59"/>
      <c r="Q107" s="59"/>
      <c r="R107" s="59"/>
      <c r="S107" s="59"/>
      <c r="T107" s="3"/>
      <c r="U107" s="3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16"/>
    </row>
    <row r="108" spans="1:32" s="5" customFormat="1" ht="56.25">
      <c r="A108" s="6" t="s">
        <v>23</v>
      </c>
      <c r="B108" s="60">
        <f t="shared" ref="B108" si="87">B110+B116+B122+B146+B128+B134</f>
        <v>25921.4</v>
      </c>
      <c r="C108" s="60">
        <f>C110+C116+C122+C146+C128+C134+C140</f>
        <v>1010</v>
      </c>
      <c r="D108" s="60">
        <f t="shared" ref="D108:E108" si="88">D110+D116+D122+D146+D128+D134+D140</f>
        <v>850</v>
      </c>
      <c r="E108" s="60">
        <f t="shared" si="88"/>
        <v>850</v>
      </c>
      <c r="F108" s="60"/>
      <c r="G108" s="60"/>
      <c r="H108" s="60">
        <f>H110+H116+H122+H146+H128+H134+H140</f>
        <v>0</v>
      </c>
      <c r="I108" s="60">
        <f t="shared" ref="I108:AE108" si="89">I110+I116+I122+I146+I128+I134+I140</f>
        <v>0</v>
      </c>
      <c r="J108" s="60">
        <f t="shared" si="89"/>
        <v>0</v>
      </c>
      <c r="K108" s="60">
        <f t="shared" si="89"/>
        <v>0</v>
      </c>
      <c r="L108" s="60">
        <f t="shared" si="89"/>
        <v>0</v>
      </c>
      <c r="M108" s="60">
        <f t="shared" si="89"/>
        <v>0</v>
      </c>
      <c r="N108" s="60">
        <f t="shared" si="89"/>
        <v>550</v>
      </c>
      <c r="O108" s="60">
        <f t="shared" si="89"/>
        <v>240</v>
      </c>
      <c r="P108" s="60">
        <f t="shared" si="89"/>
        <v>200</v>
      </c>
      <c r="Q108" s="60">
        <f t="shared" si="89"/>
        <v>500</v>
      </c>
      <c r="R108" s="60">
        <f t="shared" si="89"/>
        <v>150</v>
      </c>
      <c r="S108" s="60">
        <f t="shared" si="89"/>
        <v>0</v>
      </c>
      <c r="T108" s="60">
        <f t="shared" si="89"/>
        <v>110</v>
      </c>
      <c r="U108" s="60">
        <f t="shared" si="89"/>
        <v>260</v>
      </c>
      <c r="V108" s="60">
        <f t="shared" si="89"/>
        <v>61.4</v>
      </c>
      <c r="W108" s="60">
        <f t="shared" si="89"/>
        <v>0</v>
      </c>
      <c r="X108" s="60">
        <f t="shared" si="89"/>
        <v>0</v>
      </c>
      <c r="Y108" s="60">
        <f t="shared" si="89"/>
        <v>0</v>
      </c>
      <c r="Z108" s="60">
        <f t="shared" si="89"/>
        <v>0</v>
      </c>
      <c r="AA108" s="60">
        <f t="shared" si="89"/>
        <v>0</v>
      </c>
      <c r="AB108" s="60">
        <f t="shared" si="89"/>
        <v>0</v>
      </c>
      <c r="AC108" s="60">
        <f t="shared" si="89"/>
        <v>0</v>
      </c>
      <c r="AD108" s="60">
        <f t="shared" si="89"/>
        <v>25000</v>
      </c>
      <c r="AE108" s="60">
        <f t="shared" si="89"/>
        <v>0</v>
      </c>
      <c r="AF108" s="16"/>
    </row>
    <row r="109" spans="1:32" s="5" customFormat="1" ht="18.75">
      <c r="A109" s="35" t="s">
        <v>2</v>
      </c>
      <c r="B109" s="9"/>
      <c r="C109" s="12"/>
      <c r="D109" s="12"/>
      <c r="E109" s="2"/>
      <c r="F109" s="2"/>
      <c r="G109" s="2"/>
      <c r="H109" s="2"/>
      <c r="I109" s="2"/>
      <c r="J109" s="2"/>
      <c r="K109" s="2"/>
      <c r="L109" s="42"/>
      <c r="M109" s="42"/>
      <c r="N109" s="59"/>
      <c r="O109" s="59"/>
      <c r="P109" s="59"/>
      <c r="Q109" s="59"/>
      <c r="R109" s="59"/>
      <c r="S109" s="59"/>
      <c r="T109" s="3"/>
      <c r="U109" s="3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16"/>
    </row>
    <row r="110" spans="1:32" s="68" customFormat="1" ht="56.25">
      <c r="A110" s="66" t="s">
        <v>24</v>
      </c>
      <c r="B110" s="47">
        <f t="shared" ref="B110:S110" si="90">B111</f>
        <v>61.4</v>
      </c>
      <c r="C110" s="47">
        <f t="shared" si="90"/>
        <v>0</v>
      </c>
      <c r="D110" s="47">
        <f>D111</f>
        <v>0</v>
      </c>
      <c r="E110" s="47">
        <f t="shared" si="90"/>
        <v>0</v>
      </c>
      <c r="F110" s="47">
        <f>F111</f>
        <v>0</v>
      </c>
      <c r="G110" s="47" t="e">
        <f>G111</f>
        <v>#DIV/0!</v>
      </c>
      <c r="H110" s="47">
        <f t="shared" si="90"/>
        <v>0</v>
      </c>
      <c r="I110" s="47">
        <f t="shared" si="90"/>
        <v>0</v>
      </c>
      <c r="J110" s="47">
        <f t="shared" si="90"/>
        <v>0</v>
      </c>
      <c r="K110" s="47">
        <f t="shared" si="90"/>
        <v>0</v>
      </c>
      <c r="L110" s="47">
        <f t="shared" si="90"/>
        <v>0</v>
      </c>
      <c r="M110" s="47">
        <f t="shared" si="90"/>
        <v>0</v>
      </c>
      <c r="N110" s="47">
        <f t="shared" si="90"/>
        <v>0</v>
      </c>
      <c r="O110" s="47">
        <f t="shared" si="90"/>
        <v>0</v>
      </c>
      <c r="P110" s="47">
        <f t="shared" si="90"/>
        <v>0</v>
      </c>
      <c r="Q110" s="47">
        <f t="shared" si="90"/>
        <v>0</v>
      </c>
      <c r="R110" s="47">
        <f t="shared" si="90"/>
        <v>0</v>
      </c>
      <c r="S110" s="47">
        <f t="shared" si="90"/>
        <v>0</v>
      </c>
      <c r="T110" s="10">
        <f>T111</f>
        <v>0</v>
      </c>
      <c r="U110" s="10">
        <f>U111</f>
        <v>0</v>
      </c>
      <c r="V110" s="47">
        <f t="shared" ref="V110:AE110" si="91">V111</f>
        <v>61.4</v>
      </c>
      <c r="W110" s="47">
        <f t="shared" si="91"/>
        <v>0</v>
      </c>
      <c r="X110" s="47">
        <f t="shared" si="91"/>
        <v>0</v>
      </c>
      <c r="Y110" s="47">
        <f t="shared" si="91"/>
        <v>0</v>
      </c>
      <c r="Z110" s="47">
        <f t="shared" si="91"/>
        <v>0</v>
      </c>
      <c r="AA110" s="47">
        <f t="shared" si="91"/>
        <v>0</v>
      </c>
      <c r="AB110" s="47">
        <f t="shared" si="91"/>
        <v>0</v>
      </c>
      <c r="AC110" s="47">
        <f t="shared" si="91"/>
        <v>0</v>
      </c>
      <c r="AD110" s="47">
        <f t="shared" si="91"/>
        <v>0</v>
      </c>
      <c r="AE110" s="47">
        <f t="shared" si="91"/>
        <v>0</v>
      </c>
      <c r="AF110" s="73"/>
    </row>
    <row r="111" spans="1:32" s="5" customFormat="1" ht="18.75">
      <c r="A111" s="4" t="s">
        <v>4</v>
      </c>
      <c r="B111" s="17">
        <f>B112+B113+B114+B115</f>
        <v>61.4</v>
      </c>
      <c r="C111" s="17">
        <f t="shared" ref="C111" si="92">C112+C113+C114+C115</f>
        <v>0</v>
      </c>
      <c r="D111" s="17">
        <f t="shared" ref="D111" si="93">D112+D113+D114+D115</f>
        <v>0</v>
      </c>
      <c r="E111" s="17">
        <f t="shared" ref="E111" si="94">E112+E113+E114+E115</f>
        <v>0</v>
      </c>
      <c r="F111" s="18">
        <f>F113</f>
        <v>0</v>
      </c>
      <c r="G111" s="18" t="e">
        <f>G113</f>
        <v>#DIV/0!</v>
      </c>
      <c r="H111" s="12">
        <f t="shared" ref="H111:AD111" si="95">H112+H113</f>
        <v>0</v>
      </c>
      <c r="I111" s="12">
        <f t="shared" si="95"/>
        <v>0</v>
      </c>
      <c r="J111" s="12">
        <f t="shared" si="95"/>
        <v>0</v>
      </c>
      <c r="K111" s="12">
        <f t="shared" si="95"/>
        <v>0</v>
      </c>
      <c r="L111" s="18">
        <f t="shared" si="95"/>
        <v>0</v>
      </c>
      <c r="M111" s="18">
        <f t="shared" si="95"/>
        <v>0</v>
      </c>
      <c r="N111" s="63">
        <f t="shared" si="95"/>
        <v>0</v>
      </c>
      <c r="O111" s="63">
        <f t="shared" si="95"/>
        <v>0</v>
      </c>
      <c r="P111" s="63">
        <f t="shared" si="95"/>
        <v>0</v>
      </c>
      <c r="Q111" s="63">
        <f t="shared" si="95"/>
        <v>0</v>
      </c>
      <c r="R111" s="63">
        <f t="shared" si="95"/>
        <v>0</v>
      </c>
      <c r="S111" s="63">
        <f t="shared" si="95"/>
        <v>0</v>
      </c>
      <c r="T111" s="13">
        <f t="shared" si="95"/>
        <v>0</v>
      </c>
      <c r="U111" s="13">
        <f t="shared" si="95"/>
        <v>0</v>
      </c>
      <c r="V111" s="12">
        <f t="shared" si="95"/>
        <v>61.4</v>
      </c>
      <c r="W111" s="12">
        <f t="shared" si="95"/>
        <v>0</v>
      </c>
      <c r="X111" s="12">
        <f t="shared" si="95"/>
        <v>0</v>
      </c>
      <c r="Y111" s="12">
        <f t="shared" si="95"/>
        <v>0</v>
      </c>
      <c r="Z111" s="12">
        <f t="shared" si="95"/>
        <v>0</v>
      </c>
      <c r="AA111" s="12">
        <f t="shared" si="95"/>
        <v>0</v>
      </c>
      <c r="AB111" s="12">
        <f t="shared" si="95"/>
        <v>0</v>
      </c>
      <c r="AC111" s="12">
        <f t="shared" si="95"/>
        <v>0</v>
      </c>
      <c r="AD111" s="12">
        <f t="shared" si="95"/>
        <v>0</v>
      </c>
      <c r="AE111" s="12">
        <f>AE112</f>
        <v>0</v>
      </c>
      <c r="AF111" s="4"/>
    </row>
    <row r="112" spans="1:32" s="5" customFormat="1" ht="18.75">
      <c r="A112" s="35" t="s">
        <v>5</v>
      </c>
      <c r="B112" s="17">
        <f>H112+J112+L112+N112+P112+R112+T112+V112+X112+Z112+AB112+AD112</f>
        <v>0</v>
      </c>
      <c r="C112" s="12">
        <f>H112+J112</f>
        <v>0</v>
      </c>
      <c r="D112" s="12">
        <f>E112</f>
        <v>0</v>
      </c>
      <c r="E112" s="12">
        <f>I112+K112+M112+O112+Q112+S112+U112+W112+Y112+AA112+AC112+AE112</f>
        <v>0</v>
      </c>
      <c r="F112" s="12"/>
      <c r="G112" s="12"/>
      <c r="H112" s="12"/>
      <c r="I112" s="12"/>
      <c r="J112" s="12"/>
      <c r="K112" s="12"/>
      <c r="L112" s="18"/>
      <c r="M112" s="18"/>
      <c r="N112" s="63"/>
      <c r="O112" s="63"/>
      <c r="P112" s="63"/>
      <c r="Q112" s="63"/>
      <c r="R112" s="63"/>
      <c r="S112" s="63"/>
      <c r="T112" s="13"/>
      <c r="U112" s="13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6"/>
    </row>
    <row r="113" spans="1:32" s="5" customFormat="1" ht="18.75">
      <c r="A113" s="35" t="s">
        <v>6</v>
      </c>
      <c r="B113" s="17">
        <f>J113+L113+N113+P113+R113+T113+V113+X113+Z113+AB113+AD113</f>
        <v>61.4</v>
      </c>
      <c r="C113" s="12">
        <f>H113+J113+L113+N113</f>
        <v>0</v>
      </c>
      <c r="D113" s="12">
        <f>E113</f>
        <v>0</v>
      </c>
      <c r="E113" s="12">
        <f>I113+K113+M113+O113+Q113+S113+U113+W113+Y113+AA113+AC113+AE113</f>
        <v>0</v>
      </c>
      <c r="F113" s="12">
        <f>E113/B113*100</f>
        <v>0</v>
      </c>
      <c r="G113" s="12" t="e">
        <f>E113/C113*100</f>
        <v>#DIV/0!</v>
      </c>
      <c r="H113" s="12"/>
      <c r="I113" s="12"/>
      <c r="J113" s="12"/>
      <c r="K113" s="12"/>
      <c r="L113" s="18"/>
      <c r="M113" s="18"/>
      <c r="N113" s="63"/>
      <c r="O113" s="63"/>
      <c r="P113" s="63"/>
      <c r="Q113" s="63"/>
      <c r="R113" s="63"/>
      <c r="S113" s="63"/>
      <c r="T113" s="13"/>
      <c r="U113" s="13"/>
      <c r="V113" s="12">
        <v>61.4</v>
      </c>
      <c r="W113" s="12"/>
      <c r="X113" s="12"/>
      <c r="Y113" s="12"/>
      <c r="Z113" s="12"/>
      <c r="AA113" s="12"/>
      <c r="AB113" s="12"/>
      <c r="AC113" s="12"/>
      <c r="AD113" s="12"/>
      <c r="AE113" s="12"/>
      <c r="AF113" s="16"/>
    </row>
    <row r="114" spans="1:32" s="5" customFormat="1" ht="18.75">
      <c r="A114" s="35" t="s">
        <v>7</v>
      </c>
      <c r="B114" s="17"/>
      <c r="C114" s="12"/>
      <c r="D114" s="12"/>
      <c r="E114" s="12"/>
      <c r="F114" s="2"/>
      <c r="G114" s="2"/>
      <c r="H114" s="2"/>
      <c r="I114" s="2"/>
      <c r="J114" s="2"/>
      <c r="K114" s="2"/>
      <c r="L114" s="42"/>
      <c r="M114" s="42"/>
      <c r="N114" s="59"/>
      <c r="O114" s="59"/>
      <c r="P114" s="59"/>
      <c r="Q114" s="59"/>
      <c r="R114" s="59"/>
      <c r="S114" s="59"/>
      <c r="T114" s="3"/>
      <c r="U114" s="3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16"/>
    </row>
    <row r="115" spans="1:32" s="5" customFormat="1" ht="18.75">
      <c r="A115" s="35" t="s">
        <v>8</v>
      </c>
      <c r="B115" s="17"/>
      <c r="C115" s="12"/>
      <c r="D115" s="12"/>
      <c r="E115" s="12"/>
      <c r="F115" s="2"/>
      <c r="G115" s="2"/>
      <c r="H115" s="2"/>
      <c r="I115" s="2"/>
      <c r="J115" s="2"/>
      <c r="K115" s="2"/>
      <c r="L115" s="42"/>
      <c r="M115" s="42"/>
      <c r="N115" s="59"/>
      <c r="O115" s="59"/>
      <c r="P115" s="59"/>
      <c r="Q115" s="59"/>
      <c r="R115" s="59"/>
      <c r="S115" s="59"/>
      <c r="T115" s="3"/>
      <c r="U115" s="3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16"/>
    </row>
    <row r="116" spans="1:32" s="68" customFormat="1" ht="56.25">
      <c r="A116" s="66" t="s">
        <v>79</v>
      </c>
      <c r="B116" s="47">
        <f t="shared" ref="B116:S116" si="96">B117</f>
        <v>250</v>
      </c>
      <c r="C116" s="47">
        <f t="shared" si="96"/>
        <v>250</v>
      </c>
      <c r="D116" s="47">
        <f>D117</f>
        <v>240</v>
      </c>
      <c r="E116" s="47">
        <f t="shared" si="96"/>
        <v>240</v>
      </c>
      <c r="F116" s="47">
        <f t="shared" si="96"/>
        <v>96</v>
      </c>
      <c r="G116" s="47">
        <f t="shared" si="96"/>
        <v>96</v>
      </c>
      <c r="H116" s="47">
        <f t="shared" si="96"/>
        <v>0</v>
      </c>
      <c r="I116" s="47">
        <f t="shared" si="96"/>
        <v>0</v>
      </c>
      <c r="J116" s="47">
        <f t="shared" si="96"/>
        <v>0</v>
      </c>
      <c r="K116" s="47">
        <f t="shared" si="96"/>
        <v>0</v>
      </c>
      <c r="L116" s="47">
        <f t="shared" si="96"/>
        <v>0</v>
      </c>
      <c r="M116" s="47">
        <f t="shared" si="96"/>
        <v>0</v>
      </c>
      <c r="N116" s="47">
        <f t="shared" si="96"/>
        <v>250</v>
      </c>
      <c r="O116" s="47">
        <f t="shared" si="96"/>
        <v>240</v>
      </c>
      <c r="P116" s="47">
        <f t="shared" si="96"/>
        <v>0</v>
      </c>
      <c r="Q116" s="47">
        <f t="shared" si="96"/>
        <v>0</v>
      </c>
      <c r="R116" s="47">
        <f t="shared" si="96"/>
        <v>0</v>
      </c>
      <c r="S116" s="47">
        <f t="shared" si="96"/>
        <v>0</v>
      </c>
      <c r="T116" s="10">
        <f>T117</f>
        <v>0</v>
      </c>
      <c r="U116" s="10">
        <f>U117</f>
        <v>0</v>
      </c>
      <c r="V116" s="47">
        <f t="shared" ref="V116:AE116" si="97">V117</f>
        <v>0</v>
      </c>
      <c r="W116" s="47">
        <f t="shared" si="97"/>
        <v>0</v>
      </c>
      <c r="X116" s="47">
        <f t="shared" si="97"/>
        <v>0</v>
      </c>
      <c r="Y116" s="47">
        <f t="shared" si="97"/>
        <v>0</v>
      </c>
      <c r="Z116" s="47">
        <f t="shared" si="97"/>
        <v>0</v>
      </c>
      <c r="AA116" s="47">
        <f t="shared" si="97"/>
        <v>0</v>
      </c>
      <c r="AB116" s="47">
        <f t="shared" si="97"/>
        <v>0</v>
      </c>
      <c r="AC116" s="47">
        <f t="shared" si="97"/>
        <v>0</v>
      </c>
      <c r="AD116" s="47">
        <f t="shared" si="97"/>
        <v>0</v>
      </c>
      <c r="AE116" s="47">
        <f t="shared" si="97"/>
        <v>0</v>
      </c>
      <c r="AF116" s="75" t="s">
        <v>68</v>
      </c>
    </row>
    <row r="117" spans="1:32" s="5" customFormat="1" ht="18.75">
      <c r="A117" s="4" t="s">
        <v>4</v>
      </c>
      <c r="B117" s="17">
        <f>B118+B119+B120+B121</f>
        <v>250</v>
      </c>
      <c r="C117" s="17">
        <f t="shared" ref="C117" si="98">C118+C119+C120+C121</f>
        <v>250</v>
      </c>
      <c r="D117" s="17">
        <f t="shared" ref="D117" si="99">D118+D119+D120+D121</f>
        <v>240</v>
      </c>
      <c r="E117" s="17">
        <f t="shared" ref="E117" si="100">E118+E119+E120+E121</f>
        <v>240</v>
      </c>
      <c r="F117" s="12">
        <f>E117/B117*100</f>
        <v>96</v>
      </c>
      <c r="G117" s="12">
        <f>E117/C117*100</f>
        <v>96</v>
      </c>
      <c r="H117" s="12">
        <f t="shared" ref="H117:AD117" si="101">H118+H119</f>
        <v>0</v>
      </c>
      <c r="I117" s="12">
        <f t="shared" si="101"/>
        <v>0</v>
      </c>
      <c r="J117" s="12">
        <f t="shared" si="101"/>
        <v>0</v>
      </c>
      <c r="K117" s="12">
        <f t="shared" si="101"/>
        <v>0</v>
      </c>
      <c r="L117" s="18">
        <f t="shared" si="101"/>
        <v>0</v>
      </c>
      <c r="M117" s="18">
        <f t="shared" si="101"/>
        <v>0</v>
      </c>
      <c r="N117" s="63">
        <f t="shared" si="101"/>
        <v>250</v>
      </c>
      <c r="O117" s="63">
        <f t="shared" si="101"/>
        <v>240</v>
      </c>
      <c r="P117" s="63">
        <f t="shared" si="101"/>
        <v>0</v>
      </c>
      <c r="Q117" s="63">
        <f t="shared" si="101"/>
        <v>0</v>
      </c>
      <c r="R117" s="63">
        <f t="shared" si="101"/>
        <v>0</v>
      </c>
      <c r="S117" s="63">
        <f t="shared" si="101"/>
        <v>0</v>
      </c>
      <c r="T117" s="13">
        <f t="shared" si="101"/>
        <v>0</v>
      </c>
      <c r="U117" s="13">
        <f t="shared" si="101"/>
        <v>0</v>
      </c>
      <c r="V117" s="12">
        <f t="shared" si="101"/>
        <v>0</v>
      </c>
      <c r="W117" s="12">
        <f t="shared" si="101"/>
        <v>0</v>
      </c>
      <c r="X117" s="12">
        <f t="shared" si="101"/>
        <v>0</v>
      </c>
      <c r="Y117" s="12">
        <f t="shared" si="101"/>
        <v>0</v>
      </c>
      <c r="Z117" s="12">
        <f t="shared" si="101"/>
        <v>0</v>
      </c>
      <c r="AA117" s="12">
        <f t="shared" si="101"/>
        <v>0</v>
      </c>
      <c r="AB117" s="12">
        <f t="shared" si="101"/>
        <v>0</v>
      </c>
      <c r="AC117" s="12">
        <f t="shared" si="101"/>
        <v>0</v>
      </c>
      <c r="AD117" s="12">
        <f t="shared" si="101"/>
        <v>0</v>
      </c>
      <c r="AE117" s="9">
        <f>AE119</f>
        <v>0</v>
      </c>
      <c r="AF117" s="16"/>
    </row>
    <row r="118" spans="1:32" s="5" customFormat="1" ht="18.75">
      <c r="A118" s="35" t="s">
        <v>5</v>
      </c>
      <c r="B118" s="17">
        <f>H118+J118+L118+N118+P118+R118+T118+V118+X118+Z118+AB118+AD118</f>
        <v>0</v>
      </c>
      <c r="C118" s="12">
        <f>H118+J118</f>
        <v>0</v>
      </c>
      <c r="D118" s="12">
        <f>E118</f>
        <v>0</v>
      </c>
      <c r="E118" s="12">
        <f>I118+K118+M118+O118+Q118+S118+U118+W118+Y118+AA118+AC118+AE118</f>
        <v>0</v>
      </c>
      <c r="F118" s="2"/>
      <c r="G118" s="2"/>
      <c r="H118" s="2"/>
      <c r="I118" s="2"/>
      <c r="J118" s="2"/>
      <c r="K118" s="2"/>
      <c r="L118" s="42"/>
      <c r="M118" s="42"/>
      <c r="N118" s="59"/>
      <c r="O118" s="59"/>
      <c r="P118" s="59"/>
      <c r="Q118" s="59"/>
      <c r="R118" s="59"/>
      <c r="S118" s="59"/>
      <c r="T118" s="3"/>
      <c r="U118" s="3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16"/>
    </row>
    <row r="119" spans="1:32" s="5" customFormat="1" ht="18.75">
      <c r="A119" s="35" t="s">
        <v>6</v>
      </c>
      <c r="B119" s="17">
        <f>J119+L119+N119+P119+R119+T119+V119+X119+Z119+AB119+AD119</f>
        <v>250</v>
      </c>
      <c r="C119" s="12">
        <f>H119+J119+L119+N119</f>
        <v>250</v>
      </c>
      <c r="D119" s="12">
        <f>E119</f>
        <v>240</v>
      </c>
      <c r="E119" s="12">
        <f>I119+K119+M119+O119+Q119+S119+U119+W119+Y119+AA119+AC119+AE119</f>
        <v>240</v>
      </c>
      <c r="F119" s="12">
        <f>E119/B119*100</f>
        <v>96</v>
      </c>
      <c r="G119" s="12">
        <f>E119/C119*100</f>
        <v>96</v>
      </c>
      <c r="H119" s="2"/>
      <c r="I119" s="2"/>
      <c r="J119" s="2"/>
      <c r="K119" s="2"/>
      <c r="L119" s="42"/>
      <c r="M119" s="42"/>
      <c r="N119" s="63">
        <v>250</v>
      </c>
      <c r="O119" s="63">
        <v>240</v>
      </c>
      <c r="P119" s="59"/>
      <c r="Q119" s="63"/>
      <c r="R119" s="59"/>
      <c r="S119" s="59"/>
      <c r="T119" s="3"/>
      <c r="U119" s="3"/>
      <c r="V119" s="2"/>
      <c r="W119" s="2"/>
      <c r="X119" s="2"/>
      <c r="Y119" s="2"/>
      <c r="Z119" s="2"/>
      <c r="AA119" s="2"/>
      <c r="AB119" s="2"/>
      <c r="AC119" s="2"/>
      <c r="AD119" s="2"/>
      <c r="AE119" s="9"/>
      <c r="AF119" s="4"/>
    </row>
    <row r="120" spans="1:32" s="5" customFormat="1" ht="18.75">
      <c r="A120" s="35" t="s">
        <v>7</v>
      </c>
      <c r="B120" s="17"/>
      <c r="C120" s="12"/>
      <c r="D120" s="12"/>
      <c r="E120" s="12"/>
      <c r="F120" s="2"/>
      <c r="G120" s="2"/>
      <c r="H120" s="2"/>
      <c r="I120" s="2"/>
      <c r="J120" s="2"/>
      <c r="K120" s="2"/>
      <c r="L120" s="42"/>
      <c r="M120" s="42"/>
      <c r="N120" s="59"/>
      <c r="O120" s="59"/>
      <c r="P120" s="59"/>
      <c r="Q120" s="59"/>
      <c r="R120" s="59"/>
      <c r="S120" s="59"/>
      <c r="T120" s="3"/>
      <c r="U120" s="3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16"/>
    </row>
    <row r="121" spans="1:32" s="5" customFormat="1" ht="18.75">
      <c r="A121" s="35" t="s">
        <v>8</v>
      </c>
      <c r="B121" s="17"/>
      <c r="C121" s="12"/>
      <c r="D121" s="12"/>
      <c r="E121" s="12"/>
      <c r="F121" s="2"/>
      <c r="G121" s="2"/>
      <c r="H121" s="2"/>
      <c r="I121" s="2"/>
      <c r="J121" s="2"/>
      <c r="K121" s="2"/>
      <c r="L121" s="42"/>
      <c r="M121" s="42"/>
      <c r="N121" s="59"/>
      <c r="O121" s="59"/>
      <c r="P121" s="59"/>
      <c r="Q121" s="59"/>
      <c r="R121" s="59"/>
      <c r="S121" s="59"/>
      <c r="T121" s="3"/>
      <c r="U121" s="3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16"/>
    </row>
    <row r="122" spans="1:32" s="68" customFormat="1" ht="93.75">
      <c r="A122" s="66" t="s">
        <v>25</v>
      </c>
      <c r="B122" s="47">
        <f t="shared" ref="B122:S122" si="102">B123</f>
        <v>200</v>
      </c>
      <c r="C122" s="47">
        <f t="shared" si="102"/>
        <v>200</v>
      </c>
      <c r="D122" s="47">
        <f>D123</f>
        <v>200</v>
      </c>
      <c r="E122" s="47">
        <f t="shared" si="102"/>
        <v>200</v>
      </c>
      <c r="F122" s="47">
        <f t="shared" si="102"/>
        <v>100</v>
      </c>
      <c r="G122" s="47">
        <f t="shared" si="102"/>
        <v>100</v>
      </c>
      <c r="H122" s="47">
        <f t="shared" si="102"/>
        <v>0</v>
      </c>
      <c r="I122" s="47">
        <f t="shared" si="102"/>
        <v>0</v>
      </c>
      <c r="J122" s="47">
        <f t="shared" si="102"/>
        <v>0</v>
      </c>
      <c r="K122" s="47">
        <f t="shared" si="102"/>
        <v>0</v>
      </c>
      <c r="L122" s="47">
        <f t="shared" si="102"/>
        <v>0</v>
      </c>
      <c r="M122" s="47">
        <f t="shared" si="102"/>
        <v>0</v>
      </c>
      <c r="N122" s="47">
        <f t="shared" si="102"/>
        <v>0</v>
      </c>
      <c r="O122" s="47">
        <f t="shared" si="102"/>
        <v>0</v>
      </c>
      <c r="P122" s="47">
        <f t="shared" si="102"/>
        <v>200</v>
      </c>
      <c r="Q122" s="47">
        <f t="shared" si="102"/>
        <v>200</v>
      </c>
      <c r="R122" s="47">
        <f t="shared" si="102"/>
        <v>0</v>
      </c>
      <c r="S122" s="47">
        <f t="shared" si="102"/>
        <v>0</v>
      </c>
      <c r="T122" s="10">
        <f>T123</f>
        <v>0</v>
      </c>
      <c r="U122" s="10">
        <f>U123</f>
        <v>0</v>
      </c>
      <c r="V122" s="47">
        <f t="shared" ref="V122:AE122" si="103">V123</f>
        <v>0</v>
      </c>
      <c r="W122" s="47">
        <f t="shared" si="103"/>
        <v>0</v>
      </c>
      <c r="X122" s="47">
        <f t="shared" si="103"/>
        <v>0</v>
      </c>
      <c r="Y122" s="47">
        <f t="shared" si="103"/>
        <v>0</v>
      </c>
      <c r="Z122" s="47">
        <f t="shared" si="103"/>
        <v>0</v>
      </c>
      <c r="AA122" s="47">
        <f t="shared" si="103"/>
        <v>0</v>
      </c>
      <c r="AB122" s="47">
        <f t="shared" si="103"/>
        <v>0</v>
      </c>
      <c r="AC122" s="47">
        <f t="shared" si="103"/>
        <v>0</v>
      </c>
      <c r="AD122" s="47">
        <f t="shared" si="103"/>
        <v>0</v>
      </c>
      <c r="AE122" s="47">
        <f t="shared" si="103"/>
        <v>0</v>
      </c>
      <c r="AF122" s="69"/>
    </row>
    <row r="123" spans="1:32" s="5" customFormat="1" ht="18.75">
      <c r="A123" s="4" t="s">
        <v>4</v>
      </c>
      <c r="B123" s="17">
        <f>B124+B125+B126+B127</f>
        <v>200</v>
      </c>
      <c r="C123" s="17">
        <f t="shared" ref="C123" si="104">C124+C125+C126+C127</f>
        <v>200</v>
      </c>
      <c r="D123" s="17">
        <f t="shared" ref="D123" si="105">D124+D125+D126+D127</f>
        <v>200</v>
      </c>
      <c r="E123" s="17">
        <f t="shared" ref="E123" si="106">E124+E125+E126+E127</f>
        <v>200</v>
      </c>
      <c r="F123" s="12">
        <f>E123/B123*100</f>
        <v>100</v>
      </c>
      <c r="G123" s="12">
        <f>E123/C123*100</f>
        <v>100</v>
      </c>
      <c r="H123" s="12">
        <f t="shared" ref="H123:AD123" si="107">H124+H125</f>
        <v>0</v>
      </c>
      <c r="I123" s="12">
        <f t="shared" si="107"/>
        <v>0</v>
      </c>
      <c r="J123" s="12">
        <f t="shared" si="107"/>
        <v>0</v>
      </c>
      <c r="K123" s="12">
        <f t="shared" si="107"/>
        <v>0</v>
      </c>
      <c r="L123" s="18">
        <f t="shared" si="107"/>
        <v>0</v>
      </c>
      <c r="M123" s="18">
        <f t="shared" si="107"/>
        <v>0</v>
      </c>
      <c r="N123" s="63">
        <f t="shared" si="107"/>
        <v>0</v>
      </c>
      <c r="O123" s="63">
        <f t="shared" si="107"/>
        <v>0</v>
      </c>
      <c r="P123" s="63">
        <f t="shared" si="107"/>
        <v>200</v>
      </c>
      <c r="Q123" s="63">
        <f t="shared" si="107"/>
        <v>200</v>
      </c>
      <c r="R123" s="63">
        <f t="shared" si="107"/>
        <v>0</v>
      </c>
      <c r="S123" s="63">
        <f t="shared" si="107"/>
        <v>0</v>
      </c>
      <c r="T123" s="13">
        <f t="shared" si="107"/>
        <v>0</v>
      </c>
      <c r="U123" s="13">
        <f t="shared" si="107"/>
        <v>0</v>
      </c>
      <c r="V123" s="12">
        <f t="shared" si="107"/>
        <v>0</v>
      </c>
      <c r="W123" s="12">
        <f t="shared" si="107"/>
        <v>0</v>
      </c>
      <c r="X123" s="12">
        <f t="shared" si="107"/>
        <v>0</v>
      </c>
      <c r="Y123" s="12">
        <f t="shared" si="107"/>
        <v>0</v>
      </c>
      <c r="Z123" s="12">
        <f t="shared" si="107"/>
        <v>0</v>
      </c>
      <c r="AA123" s="12">
        <f t="shared" si="107"/>
        <v>0</v>
      </c>
      <c r="AB123" s="12">
        <f t="shared" si="107"/>
        <v>0</v>
      </c>
      <c r="AC123" s="12">
        <f t="shared" si="107"/>
        <v>0</v>
      </c>
      <c r="AD123" s="12">
        <f t="shared" si="107"/>
        <v>0</v>
      </c>
      <c r="AE123" s="12"/>
      <c r="AF123" s="16"/>
    </row>
    <row r="124" spans="1:32" s="5" customFormat="1" ht="18.75">
      <c r="A124" s="35" t="s">
        <v>5</v>
      </c>
      <c r="B124" s="17">
        <f>H124+J124+L124+N124+P124+R124+T124+V124+X124+Z124+AB124+AD124</f>
        <v>0</v>
      </c>
      <c r="C124" s="12">
        <f>H124+J124</f>
        <v>0</v>
      </c>
      <c r="D124" s="12">
        <f>E124</f>
        <v>0</v>
      </c>
      <c r="E124" s="12">
        <f>I124+K124+M124+O124+Q124+S124+U124+W124+Y124+AA124+AC124+AE124</f>
        <v>0</v>
      </c>
      <c r="F124" s="12"/>
      <c r="G124" s="12"/>
      <c r="H124" s="12"/>
      <c r="I124" s="12"/>
      <c r="J124" s="12"/>
      <c r="K124" s="12"/>
      <c r="L124" s="18"/>
      <c r="M124" s="18"/>
      <c r="N124" s="63"/>
      <c r="O124" s="63"/>
      <c r="P124" s="63"/>
      <c r="Q124" s="63"/>
      <c r="R124" s="63"/>
      <c r="S124" s="63"/>
      <c r="T124" s="13"/>
      <c r="U124" s="13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6"/>
    </row>
    <row r="125" spans="1:32" s="5" customFormat="1" ht="18.75">
      <c r="A125" s="35" t="s">
        <v>6</v>
      </c>
      <c r="B125" s="17">
        <f>J125+L125+N125+P125+R125+T125+V125+X125+Z125+AB125+AD125</f>
        <v>200</v>
      </c>
      <c r="C125" s="12">
        <f>H125+J125+L125+N125+P125+R125</f>
        <v>200</v>
      </c>
      <c r="D125" s="12">
        <f>E125</f>
        <v>200</v>
      </c>
      <c r="E125" s="12">
        <f>I125+K125+M125+O125+Q125+S125+U125+W125+Y125+AA125+AC125+AE125</f>
        <v>200</v>
      </c>
      <c r="F125" s="12">
        <f>E125/B125*100</f>
        <v>100</v>
      </c>
      <c r="G125" s="12">
        <f>E125/C125*100</f>
        <v>100</v>
      </c>
      <c r="H125" s="12"/>
      <c r="I125" s="12"/>
      <c r="J125" s="12"/>
      <c r="K125" s="12"/>
      <c r="L125" s="18"/>
      <c r="M125" s="18"/>
      <c r="N125" s="63"/>
      <c r="O125" s="63"/>
      <c r="P125" s="63">
        <v>200</v>
      </c>
      <c r="Q125" s="63">
        <v>200</v>
      </c>
      <c r="R125" s="63"/>
      <c r="S125" s="63"/>
      <c r="T125" s="13"/>
      <c r="U125" s="13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43"/>
    </row>
    <row r="126" spans="1:32" s="5" customFormat="1" ht="18.75">
      <c r="A126" s="35" t="s">
        <v>7</v>
      </c>
      <c r="B126" s="17"/>
      <c r="C126" s="12"/>
      <c r="D126" s="12"/>
      <c r="E126" s="12"/>
      <c r="F126" s="12"/>
      <c r="G126" s="12"/>
      <c r="H126" s="12"/>
      <c r="I126" s="12"/>
      <c r="J126" s="12"/>
      <c r="K126" s="12"/>
      <c r="L126" s="18"/>
      <c r="M126" s="18"/>
      <c r="N126" s="63"/>
      <c r="O126" s="63"/>
      <c r="P126" s="63"/>
      <c r="Q126" s="63"/>
      <c r="R126" s="63"/>
      <c r="S126" s="63"/>
      <c r="T126" s="13"/>
      <c r="U126" s="13"/>
      <c r="V126" s="12"/>
      <c r="W126" s="12"/>
      <c r="X126" s="12"/>
      <c r="Y126" s="12"/>
      <c r="Z126" s="12"/>
      <c r="AA126" s="12"/>
      <c r="AB126" s="12"/>
      <c r="AC126" s="12"/>
      <c r="AD126" s="12"/>
      <c r="AE126" s="9"/>
      <c r="AF126" s="16"/>
    </row>
    <row r="127" spans="1:32" s="5" customFormat="1" ht="18.75">
      <c r="A127" s="35" t="s">
        <v>8</v>
      </c>
      <c r="B127" s="17"/>
      <c r="C127" s="12"/>
      <c r="D127" s="12"/>
      <c r="E127" s="12"/>
      <c r="F127" s="2"/>
      <c r="G127" s="2"/>
      <c r="H127" s="2"/>
      <c r="I127" s="2"/>
      <c r="J127" s="2"/>
      <c r="K127" s="2"/>
      <c r="L127" s="42"/>
      <c r="M127" s="42"/>
      <c r="N127" s="59"/>
      <c r="O127" s="59"/>
      <c r="P127" s="59"/>
      <c r="Q127" s="59"/>
      <c r="R127" s="59"/>
      <c r="S127" s="59"/>
      <c r="T127" s="3"/>
      <c r="U127" s="3"/>
      <c r="V127" s="2"/>
      <c r="W127" s="2"/>
      <c r="X127" s="2"/>
      <c r="Y127" s="2"/>
      <c r="Z127" s="2"/>
      <c r="AA127" s="2"/>
      <c r="AB127" s="2"/>
      <c r="AC127" s="2"/>
      <c r="AD127" s="2"/>
      <c r="AE127" s="9"/>
      <c r="AF127" s="4"/>
    </row>
    <row r="128" spans="1:32" s="68" customFormat="1" ht="37.5">
      <c r="A128" s="66" t="s">
        <v>66</v>
      </c>
      <c r="B128" s="47">
        <f t="shared" ref="B128:S128" si="108">B129</f>
        <v>300</v>
      </c>
      <c r="C128" s="47">
        <f t="shared" si="108"/>
        <v>300</v>
      </c>
      <c r="D128" s="47">
        <f>D129</f>
        <v>300</v>
      </c>
      <c r="E128" s="47">
        <f t="shared" si="108"/>
        <v>300</v>
      </c>
      <c r="F128" s="47">
        <f t="shared" si="108"/>
        <v>100</v>
      </c>
      <c r="G128" s="47">
        <f t="shared" si="108"/>
        <v>100</v>
      </c>
      <c r="H128" s="47">
        <f t="shared" si="108"/>
        <v>0</v>
      </c>
      <c r="I128" s="47">
        <f t="shared" si="108"/>
        <v>0</v>
      </c>
      <c r="J128" s="47">
        <f t="shared" si="108"/>
        <v>0</v>
      </c>
      <c r="K128" s="47">
        <f t="shared" si="108"/>
        <v>0</v>
      </c>
      <c r="L128" s="47">
        <f t="shared" si="108"/>
        <v>0</v>
      </c>
      <c r="M128" s="47">
        <f t="shared" si="108"/>
        <v>0</v>
      </c>
      <c r="N128" s="47">
        <f t="shared" si="108"/>
        <v>300</v>
      </c>
      <c r="O128" s="47">
        <f t="shared" si="108"/>
        <v>0</v>
      </c>
      <c r="P128" s="47">
        <f t="shared" si="108"/>
        <v>0</v>
      </c>
      <c r="Q128" s="47">
        <f t="shared" si="108"/>
        <v>300</v>
      </c>
      <c r="R128" s="47">
        <f t="shared" si="108"/>
        <v>0</v>
      </c>
      <c r="S128" s="47">
        <f t="shared" si="108"/>
        <v>0</v>
      </c>
      <c r="T128" s="10">
        <f>T129</f>
        <v>0</v>
      </c>
      <c r="U128" s="10">
        <f>U129</f>
        <v>0</v>
      </c>
      <c r="V128" s="47">
        <f t="shared" ref="V128:AE128" si="109">V129</f>
        <v>0</v>
      </c>
      <c r="W128" s="47">
        <f t="shared" si="109"/>
        <v>0</v>
      </c>
      <c r="X128" s="47">
        <f t="shared" si="109"/>
        <v>0</v>
      </c>
      <c r="Y128" s="47">
        <f t="shared" si="109"/>
        <v>0</v>
      </c>
      <c r="Z128" s="47">
        <f t="shared" si="109"/>
        <v>0</v>
      </c>
      <c r="AA128" s="47">
        <f t="shared" si="109"/>
        <v>0</v>
      </c>
      <c r="AB128" s="47">
        <f t="shared" si="109"/>
        <v>0</v>
      </c>
      <c r="AC128" s="47">
        <f t="shared" si="109"/>
        <v>0</v>
      </c>
      <c r="AD128" s="47">
        <f t="shared" si="109"/>
        <v>0</v>
      </c>
      <c r="AE128" s="47">
        <f t="shared" si="109"/>
        <v>0</v>
      </c>
      <c r="AF128" s="75"/>
    </row>
    <row r="129" spans="1:32" s="5" customFormat="1" ht="18.75">
      <c r="A129" s="4" t="s">
        <v>4</v>
      </c>
      <c r="B129" s="17">
        <f>B130+B131+B132+B133</f>
        <v>300</v>
      </c>
      <c r="C129" s="17">
        <f t="shared" ref="C129:E129" si="110">C130+C131+C132+C133</f>
        <v>300</v>
      </c>
      <c r="D129" s="17">
        <f t="shared" si="110"/>
        <v>300</v>
      </c>
      <c r="E129" s="17">
        <f t="shared" si="110"/>
        <v>300</v>
      </c>
      <c r="F129" s="12">
        <f>E129/B129*100</f>
        <v>100</v>
      </c>
      <c r="G129" s="12">
        <f>E129/C129*100</f>
        <v>100</v>
      </c>
      <c r="H129" s="12">
        <f t="shared" ref="H129:M129" si="111">H130+H131</f>
        <v>0</v>
      </c>
      <c r="I129" s="12">
        <f t="shared" si="111"/>
        <v>0</v>
      </c>
      <c r="J129" s="12">
        <f t="shared" si="111"/>
        <v>0</v>
      </c>
      <c r="K129" s="12">
        <f t="shared" si="111"/>
        <v>0</v>
      </c>
      <c r="L129" s="18">
        <f t="shared" si="111"/>
        <v>0</v>
      </c>
      <c r="M129" s="18">
        <f t="shared" si="111"/>
        <v>0</v>
      </c>
      <c r="N129" s="63">
        <f>N130+N131+N132+N133</f>
        <v>300</v>
      </c>
      <c r="O129" s="63">
        <f>O130+O131+O132+O133</f>
        <v>0</v>
      </c>
      <c r="P129" s="63">
        <f t="shared" ref="P129" si="112">P130+P131</f>
        <v>0</v>
      </c>
      <c r="Q129" s="63">
        <f>Q130+Q131+Q133</f>
        <v>300</v>
      </c>
      <c r="R129" s="63">
        <f t="shared" ref="R129:AD129" si="113">R130+R131</f>
        <v>0</v>
      </c>
      <c r="S129" s="63">
        <f t="shared" si="113"/>
        <v>0</v>
      </c>
      <c r="T129" s="13">
        <f t="shared" si="113"/>
        <v>0</v>
      </c>
      <c r="U129" s="13">
        <f t="shared" si="113"/>
        <v>0</v>
      </c>
      <c r="V129" s="12">
        <f t="shared" si="113"/>
        <v>0</v>
      </c>
      <c r="W129" s="12">
        <f t="shared" si="113"/>
        <v>0</v>
      </c>
      <c r="X129" s="12">
        <f t="shared" si="113"/>
        <v>0</v>
      </c>
      <c r="Y129" s="12">
        <f t="shared" si="113"/>
        <v>0</v>
      </c>
      <c r="Z129" s="12">
        <f t="shared" si="113"/>
        <v>0</v>
      </c>
      <c r="AA129" s="12">
        <f t="shared" si="113"/>
        <v>0</v>
      </c>
      <c r="AB129" s="12">
        <f t="shared" si="113"/>
        <v>0</v>
      </c>
      <c r="AC129" s="12">
        <f t="shared" si="113"/>
        <v>0</v>
      </c>
      <c r="AD129" s="12">
        <f t="shared" si="113"/>
        <v>0</v>
      </c>
      <c r="AE129" s="12"/>
      <c r="AF129" s="16"/>
    </row>
    <row r="130" spans="1:32" s="5" customFormat="1" ht="18.75">
      <c r="A130" s="35" t="s">
        <v>5</v>
      </c>
      <c r="B130" s="17">
        <f>H130+J130+L130+N130+P130+R130+T130+V130+X130+Z130+AB130+AD130</f>
        <v>0</v>
      </c>
      <c r="C130" s="12">
        <f>H130+J130</f>
        <v>0</v>
      </c>
      <c r="D130" s="12">
        <f>E130</f>
        <v>0</v>
      </c>
      <c r="E130" s="12">
        <f>I130+K130+M130+O130+Q130+S130+U130+W130+Y130+AA130+AC130+AE130</f>
        <v>0</v>
      </c>
      <c r="F130" s="12"/>
      <c r="G130" s="12"/>
      <c r="H130" s="12"/>
      <c r="I130" s="12"/>
      <c r="J130" s="12"/>
      <c r="K130" s="12"/>
      <c r="L130" s="18"/>
      <c r="M130" s="18"/>
      <c r="N130" s="63"/>
      <c r="O130" s="63"/>
      <c r="P130" s="63"/>
      <c r="Q130" s="63"/>
      <c r="R130" s="63"/>
      <c r="S130" s="63"/>
      <c r="T130" s="13"/>
      <c r="U130" s="13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6"/>
    </row>
    <row r="131" spans="1:32" s="5" customFormat="1" ht="18.75">
      <c r="A131" s="35" t="s">
        <v>6</v>
      </c>
      <c r="B131" s="17">
        <f>J131+L131+N131+P131+R131+T131+V131+X131+Z131+AB131+AD131</f>
        <v>0</v>
      </c>
      <c r="C131" s="12">
        <f>H131+J131</f>
        <v>0</v>
      </c>
      <c r="D131" s="12">
        <f>E131</f>
        <v>0</v>
      </c>
      <c r="E131" s="12">
        <f>I131+K131+M131+O131+Q131+S131+U131+W131+Y131+AA131+AC131+AE131</f>
        <v>0</v>
      </c>
      <c r="F131" s="12" t="e">
        <f>E131/B131*100</f>
        <v>#DIV/0!</v>
      </c>
      <c r="G131" s="12" t="e">
        <f>E131/C131*100</f>
        <v>#DIV/0!</v>
      </c>
      <c r="H131" s="12"/>
      <c r="I131" s="12"/>
      <c r="J131" s="12"/>
      <c r="K131" s="12"/>
      <c r="L131" s="18"/>
      <c r="M131" s="18"/>
      <c r="N131" s="63"/>
      <c r="O131" s="63"/>
      <c r="P131" s="63">
        <v>0</v>
      </c>
      <c r="Q131" s="63"/>
      <c r="R131" s="63"/>
      <c r="S131" s="63"/>
      <c r="T131" s="13"/>
      <c r="U131" s="13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43"/>
    </row>
    <row r="132" spans="1:32" s="5" customFormat="1" ht="18.75">
      <c r="A132" s="35" t="s">
        <v>7</v>
      </c>
      <c r="B132" s="17"/>
      <c r="C132" s="12"/>
      <c r="D132" s="12"/>
      <c r="E132" s="12"/>
      <c r="F132" s="12"/>
      <c r="G132" s="12"/>
      <c r="H132" s="12"/>
      <c r="I132" s="12"/>
      <c r="J132" s="12"/>
      <c r="K132" s="12"/>
      <c r="L132" s="18"/>
      <c r="M132" s="18"/>
      <c r="N132" s="63"/>
      <c r="O132" s="63"/>
      <c r="P132" s="63"/>
      <c r="Q132" s="63"/>
      <c r="R132" s="63"/>
      <c r="S132" s="63"/>
      <c r="T132" s="13"/>
      <c r="U132" s="13"/>
      <c r="V132" s="12"/>
      <c r="W132" s="12"/>
      <c r="X132" s="12"/>
      <c r="Y132" s="12"/>
      <c r="Z132" s="12"/>
      <c r="AA132" s="12"/>
      <c r="AB132" s="12"/>
      <c r="AC132" s="12"/>
      <c r="AD132" s="12"/>
      <c r="AE132" s="9"/>
      <c r="AF132" s="16"/>
    </row>
    <row r="133" spans="1:32" s="5" customFormat="1" ht="18.75">
      <c r="A133" s="35" t="s">
        <v>8</v>
      </c>
      <c r="B133" s="17">
        <f>H133+J133+L133+N133+P133+R133</f>
        <v>300</v>
      </c>
      <c r="C133" s="12">
        <f>H133+J133+L133+N133+P133+R133</f>
        <v>300</v>
      </c>
      <c r="D133" s="12">
        <f>E133</f>
        <v>300</v>
      </c>
      <c r="E133" s="12">
        <f>Q133</f>
        <v>300</v>
      </c>
      <c r="F133" s="2">
        <f>E133/B133*100</f>
        <v>100</v>
      </c>
      <c r="G133" s="2">
        <f>E133/C133*100</f>
        <v>100</v>
      </c>
      <c r="H133" s="2"/>
      <c r="I133" s="2"/>
      <c r="J133" s="2"/>
      <c r="K133" s="2"/>
      <c r="L133" s="42"/>
      <c r="M133" s="42"/>
      <c r="N133" s="63">
        <v>300</v>
      </c>
      <c r="O133" s="63">
        <v>0</v>
      </c>
      <c r="P133" s="63">
        <v>0</v>
      </c>
      <c r="Q133" s="63">
        <v>300</v>
      </c>
      <c r="R133" s="59"/>
      <c r="S133" s="59"/>
      <c r="T133" s="3"/>
      <c r="U133" s="3"/>
      <c r="V133" s="2"/>
      <c r="W133" s="2"/>
      <c r="X133" s="2"/>
      <c r="Y133" s="2"/>
      <c r="Z133" s="2"/>
      <c r="AA133" s="2"/>
      <c r="AB133" s="2"/>
      <c r="AC133" s="2"/>
      <c r="AD133" s="2"/>
      <c r="AE133" s="9"/>
      <c r="AF133" s="4"/>
    </row>
    <row r="134" spans="1:32" s="68" customFormat="1" ht="56.25">
      <c r="A134" s="66" t="s">
        <v>71</v>
      </c>
      <c r="B134" s="47">
        <f t="shared" ref="B134:S134" si="114">B135</f>
        <v>110</v>
      </c>
      <c r="C134" s="47">
        <f t="shared" si="114"/>
        <v>110</v>
      </c>
      <c r="D134" s="47">
        <f>D135</f>
        <v>110</v>
      </c>
      <c r="E134" s="47">
        <f t="shared" si="114"/>
        <v>110</v>
      </c>
      <c r="F134" s="47">
        <f t="shared" si="114"/>
        <v>100</v>
      </c>
      <c r="G134" s="47">
        <f t="shared" si="114"/>
        <v>100</v>
      </c>
      <c r="H134" s="47">
        <f t="shared" si="114"/>
        <v>0</v>
      </c>
      <c r="I134" s="47">
        <f t="shared" si="114"/>
        <v>0</v>
      </c>
      <c r="J134" s="47">
        <f t="shared" si="114"/>
        <v>0</v>
      </c>
      <c r="K134" s="47">
        <f t="shared" si="114"/>
        <v>0</v>
      </c>
      <c r="L134" s="47">
        <f t="shared" si="114"/>
        <v>0</v>
      </c>
      <c r="M134" s="47">
        <f t="shared" si="114"/>
        <v>0</v>
      </c>
      <c r="N134" s="47">
        <f t="shared" si="114"/>
        <v>0</v>
      </c>
      <c r="O134" s="47">
        <f t="shared" si="114"/>
        <v>0</v>
      </c>
      <c r="P134" s="47">
        <f t="shared" si="114"/>
        <v>0</v>
      </c>
      <c r="Q134" s="47">
        <f t="shared" si="114"/>
        <v>0</v>
      </c>
      <c r="R134" s="47">
        <f t="shared" si="114"/>
        <v>0</v>
      </c>
      <c r="S134" s="47">
        <f t="shared" si="114"/>
        <v>0</v>
      </c>
      <c r="T134" s="10">
        <f>T135</f>
        <v>110</v>
      </c>
      <c r="U134" s="10">
        <f>U135</f>
        <v>110</v>
      </c>
      <c r="V134" s="47">
        <f t="shared" ref="V134:AE134" si="115">V135</f>
        <v>0</v>
      </c>
      <c r="W134" s="47">
        <f t="shared" si="115"/>
        <v>0</v>
      </c>
      <c r="X134" s="47">
        <f t="shared" si="115"/>
        <v>0</v>
      </c>
      <c r="Y134" s="47">
        <f t="shared" si="115"/>
        <v>0</v>
      </c>
      <c r="Z134" s="47">
        <f t="shared" si="115"/>
        <v>0</v>
      </c>
      <c r="AA134" s="47">
        <f t="shared" si="115"/>
        <v>0</v>
      </c>
      <c r="AB134" s="47">
        <f t="shared" si="115"/>
        <v>0</v>
      </c>
      <c r="AC134" s="47">
        <f t="shared" si="115"/>
        <v>0</v>
      </c>
      <c r="AD134" s="47">
        <f t="shared" si="115"/>
        <v>0</v>
      </c>
      <c r="AE134" s="47">
        <f t="shared" si="115"/>
        <v>0</v>
      </c>
      <c r="AF134" s="69"/>
    </row>
    <row r="135" spans="1:32" s="5" customFormat="1" ht="18.75">
      <c r="A135" s="4" t="s">
        <v>4</v>
      </c>
      <c r="B135" s="17">
        <f>B136+B137+B138+B139</f>
        <v>110</v>
      </c>
      <c r="C135" s="17">
        <f t="shared" ref="C135:E135" si="116">C136+C137+C138+C139</f>
        <v>110</v>
      </c>
      <c r="D135" s="17">
        <f t="shared" si="116"/>
        <v>110</v>
      </c>
      <c r="E135" s="17">
        <f t="shared" si="116"/>
        <v>110</v>
      </c>
      <c r="F135" s="12">
        <f>E135/B135*100</f>
        <v>100</v>
      </c>
      <c r="G135" s="12">
        <f>E135/C135*100</f>
        <v>100</v>
      </c>
      <c r="H135" s="12">
        <f t="shared" ref="H135:M135" si="117">H136+H137</f>
        <v>0</v>
      </c>
      <c r="I135" s="12">
        <f t="shared" si="117"/>
        <v>0</v>
      </c>
      <c r="J135" s="12">
        <f t="shared" si="117"/>
        <v>0</v>
      </c>
      <c r="K135" s="12">
        <f t="shared" si="117"/>
        <v>0</v>
      </c>
      <c r="L135" s="18">
        <f t="shared" si="117"/>
        <v>0</v>
      </c>
      <c r="M135" s="18">
        <f t="shared" si="117"/>
        <v>0</v>
      </c>
      <c r="N135" s="63">
        <v>0</v>
      </c>
      <c r="O135" s="63">
        <f>O136+O137+O138+O139</f>
        <v>0</v>
      </c>
      <c r="P135" s="63">
        <f t="shared" ref="P135" si="118">P136+P137</f>
        <v>0</v>
      </c>
      <c r="Q135" s="63">
        <f>Q136+Q137+Q139</f>
        <v>0</v>
      </c>
      <c r="R135" s="63">
        <f t="shared" ref="R135:S135" si="119">R136+R137</f>
        <v>0</v>
      </c>
      <c r="S135" s="63">
        <f t="shared" si="119"/>
        <v>0</v>
      </c>
      <c r="T135" s="13">
        <v>110</v>
      </c>
      <c r="U135" s="13">
        <f>U136+U137+U139</f>
        <v>110</v>
      </c>
      <c r="V135" s="12">
        <f t="shared" ref="V135:AD135" si="120">V136+V137</f>
        <v>0</v>
      </c>
      <c r="W135" s="12">
        <f t="shared" si="120"/>
        <v>0</v>
      </c>
      <c r="X135" s="12">
        <f t="shared" si="120"/>
        <v>0</v>
      </c>
      <c r="Y135" s="12">
        <f t="shared" si="120"/>
        <v>0</v>
      </c>
      <c r="Z135" s="12">
        <f t="shared" si="120"/>
        <v>0</v>
      </c>
      <c r="AA135" s="12">
        <f t="shared" si="120"/>
        <v>0</v>
      </c>
      <c r="AB135" s="12">
        <f t="shared" si="120"/>
        <v>0</v>
      </c>
      <c r="AC135" s="12">
        <f t="shared" si="120"/>
        <v>0</v>
      </c>
      <c r="AD135" s="12">
        <f t="shared" si="120"/>
        <v>0</v>
      </c>
      <c r="AE135" s="12"/>
      <c r="AF135" s="16"/>
    </row>
    <row r="136" spans="1:32" s="5" customFormat="1" ht="18.75">
      <c r="A136" s="35" t="s">
        <v>5</v>
      </c>
      <c r="B136" s="17">
        <f>H136+J136+L136+N136+P136+R136+T136+V136+X136+Z136+AB136+AD136</f>
        <v>0</v>
      </c>
      <c r="C136" s="12">
        <f>H136+J136</f>
        <v>0</v>
      </c>
      <c r="D136" s="12">
        <f>E136</f>
        <v>0</v>
      </c>
      <c r="E136" s="12">
        <f>I136+K136+M136+O136+Q136+S136+U136+W136+Y136+AA136+AC136+AE136</f>
        <v>0</v>
      </c>
      <c r="F136" s="12"/>
      <c r="G136" s="12"/>
      <c r="H136" s="12"/>
      <c r="I136" s="12"/>
      <c r="J136" s="12"/>
      <c r="K136" s="12"/>
      <c r="L136" s="18"/>
      <c r="M136" s="18"/>
      <c r="N136" s="63"/>
      <c r="O136" s="63"/>
      <c r="P136" s="63"/>
      <c r="Q136" s="63"/>
      <c r="R136" s="63"/>
      <c r="S136" s="63"/>
      <c r="T136" s="13"/>
      <c r="U136" s="13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6"/>
    </row>
    <row r="137" spans="1:32" s="5" customFormat="1" ht="18.75">
      <c r="A137" s="35" t="s">
        <v>6</v>
      </c>
      <c r="B137" s="17">
        <f>J137+L137+N137+P137+R137+T137+V137+X137+Z137+AB137+AD137</f>
        <v>0</v>
      </c>
      <c r="C137" s="12">
        <f>H137+J137</f>
        <v>0</v>
      </c>
      <c r="D137" s="12">
        <f>E137</f>
        <v>0</v>
      </c>
      <c r="E137" s="12">
        <f>I137+K137+M137+O137+Q137+S137+U137+W137+Y137+AA137+AC137+AE137</f>
        <v>0</v>
      </c>
      <c r="F137" s="12" t="e">
        <f>E137/B137*100</f>
        <v>#DIV/0!</v>
      </c>
      <c r="G137" s="12" t="e">
        <f>E137/C137*100</f>
        <v>#DIV/0!</v>
      </c>
      <c r="H137" s="12"/>
      <c r="I137" s="12"/>
      <c r="J137" s="12"/>
      <c r="K137" s="12"/>
      <c r="L137" s="18"/>
      <c r="M137" s="18"/>
      <c r="N137" s="63"/>
      <c r="O137" s="63"/>
      <c r="P137" s="63">
        <v>0</v>
      </c>
      <c r="Q137" s="63"/>
      <c r="R137" s="63"/>
      <c r="S137" s="63"/>
      <c r="T137" s="13"/>
      <c r="U137" s="13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43"/>
    </row>
    <row r="138" spans="1:32" s="5" customFormat="1" ht="18.75">
      <c r="A138" s="35" t="s">
        <v>7</v>
      </c>
      <c r="B138" s="17"/>
      <c r="C138" s="12"/>
      <c r="D138" s="12"/>
      <c r="E138" s="12"/>
      <c r="F138" s="12"/>
      <c r="G138" s="12"/>
      <c r="H138" s="12"/>
      <c r="I138" s="12"/>
      <c r="J138" s="12"/>
      <c r="K138" s="12"/>
      <c r="L138" s="18"/>
      <c r="M138" s="18"/>
      <c r="N138" s="63"/>
      <c r="O138" s="63"/>
      <c r="P138" s="63"/>
      <c r="Q138" s="63"/>
      <c r="R138" s="63"/>
      <c r="S138" s="63"/>
      <c r="T138" s="13"/>
      <c r="U138" s="13"/>
      <c r="V138" s="12"/>
      <c r="W138" s="12"/>
      <c r="X138" s="12"/>
      <c r="Y138" s="12"/>
      <c r="Z138" s="12"/>
      <c r="AA138" s="12"/>
      <c r="AB138" s="12"/>
      <c r="AC138" s="12"/>
      <c r="AD138" s="12"/>
      <c r="AE138" s="9"/>
      <c r="AF138" s="16"/>
    </row>
    <row r="139" spans="1:32" s="5" customFormat="1" ht="18.75">
      <c r="A139" s="35" t="s">
        <v>8</v>
      </c>
      <c r="B139" s="17">
        <v>110</v>
      </c>
      <c r="C139" s="12">
        <f>H139+J139+L139+N139+P139+R139+T139</f>
        <v>110</v>
      </c>
      <c r="D139" s="12">
        <f>E139</f>
        <v>110</v>
      </c>
      <c r="E139" s="12">
        <f>Q139+U139</f>
        <v>110</v>
      </c>
      <c r="F139" s="2">
        <f>E139/B139*100</f>
        <v>100</v>
      </c>
      <c r="G139" s="2">
        <f>E139/C139*100</f>
        <v>100</v>
      </c>
      <c r="H139" s="2"/>
      <c r="I139" s="2"/>
      <c r="J139" s="2"/>
      <c r="K139" s="2"/>
      <c r="L139" s="42"/>
      <c r="M139" s="42"/>
      <c r="N139" s="63">
        <v>0</v>
      </c>
      <c r="O139" s="63">
        <v>0</v>
      </c>
      <c r="P139" s="63">
        <v>0</v>
      </c>
      <c r="Q139" s="63">
        <v>0</v>
      </c>
      <c r="R139" s="59"/>
      <c r="S139" s="59"/>
      <c r="T139" s="13">
        <v>110</v>
      </c>
      <c r="U139" s="13">
        <v>110</v>
      </c>
      <c r="V139" s="2"/>
      <c r="W139" s="2"/>
      <c r="X139" s="2"/>
      <c r="Y139" s="2"/>
      <c r="Z139" s="2"/>
      <c r="AA139" s="2"/>
      <c r="AB139" s="2"/>
      <c r="AC139" s="2"/>
      <c r="AD139" s="2"/>
      <c r="AE139" s="9"/>
      <c r="AF139" s="4"/>
    </row>
    <row r="140" spans="1:32" s="68" customFormat="1" ht="56.25">
      <c r="A140" s="66" t="s">
        <v>72</v>
      </c>
      <c r="B140" s="47">
        <f t="shared" ref="B140:S140" si="121">B141</f>
        <v>150</v>
      </c>
      <c r="C140" s="47">
        <f t="shared" si="121"/>
        <v>150</v>
      </c>
      <c r="D140" s="47">
        <f>D141</f>
        <v>0</v>
      </c>
      <c r="E140" s="47">
        <f t="shared" si="121"/>
        <v>0</v>
      </c>
      <c r="F140" s="47">
        <f t="shared" si="121"/>
        <v>0</v>
      </c>
      <c r="G140" s="47">
        <f t="shared" si="121"/>
        <v>0</v>
      </c>
      <c r="H140" s="47">
        <f t="shared" si="121"/>
        <v>0</v>
      </c>
      <c r="I140" s="47">
        <f t="shared" si="121"/>
        <v>0</v>
      </c>
      <c r="J140" s="47">
        <f t="shared" si="121"/>
        <v>0</v>
      </c>
      <c r="K140" s="47">
        <f t="shared" si="121"/>
        <v>0</v>
      </c>
      <c r="L140" s="47">
        <f t="shared" si="121"/>
        <v>0</v>
      </c>
      <c r="M140" s="47">
        <f t="shared" si="121"/>
        <v>0</v>
      </c>
      <c r="N140" s="47">
        <f t="shared" si="121"/>
        <v>0</v>
      </c>
      <c r="O140" s="47">
        <f t="shared" si="121"/>
        <v>0</v>
      </c>
      <c r="P140" s="47">
        <f t="shared" si="121"/>
        <v>0</v>
      </c>
      <c r="Q140" s="47">
        <f t="shared" si="121"/>
        <v>0</v>
      </c>
      <c r="R140" s="47">
        <f t="shared" si="121"/>
        <v>150</v>
      </c>
      <c r="S140" s="47">
        <f t="shared" si="121"/>
        <v>0</v>
      </c>
      <c r="T140" s="10">
        <f>T141</f>
        <v>0</v>
      </c>
      <c r="U140" s="10">
        <f>U141</f>
        <v>150</v>
      </c>
      <c r="V140" s="47">
        <f t="shared" ref="V140:AE140" si="122">V141</f>
        <v>0</v>
      </c>
      <c r="W140" s="47">
        <f t="shared" si="122"/>
        <v>0</v>
      </c>
      <c r="X140" s="47">
        <f t="shared" si="122"/>
        <v>0</v>
      </c>
      <c r="Y140" s="47">
        <f t="shared" si="122"/>
        <v>0</v>
      </c>
      <c r="Z140" s="47">
        <f t="shared" si="122"/>
        <v>0</v>
      </c>
      <c r="AA140" s="47">
        <f t="shared" si="122"/>
        <v>0</v>
      </c>
      <c r="AB140" s="47">
        <f t="shared" si="122"/>
        <v>0</v>
      </c>
      <c r="AC140" s="47">
        <f t="shared" si="122"/>
        <v>0</v>
      </c>
      <c r="AD140" s="47">
        <f t="shared" si="122"/>
        <v>0</v>
      </c>
      <c r="AE140" s="47">
        <f t="shared" si="122"/>
        <v>0</v>
      </c>
      <c r="AF140" s="69"/>
    </row>
    <row r="141" spans="1:32" s="5" customFormat="1" ht="18.75">
      <c r="A141" s="4" t="s">
        <v>4</v>
      </c>
      <c r="B141" s="17">
        <f>B142+B143+B144+B145</f>
        <v>150</v>
      </c>
      <c r="C141" s="17">
        <f t="shared" ref="C141:E141" si="123">C142+C143+C144+C145</f>
        <v>150</v>
      </c>
      <c r="D141" s="17">
        <f t="shared" si="123"/>
        <v>0</v>
      </c>
      <c r="E141" s="17">
        <f t="shared" si="123"/>
        <v>0</v>
      </c>
      <c r="F141" s="12">
        <f>E141/B141*100</f>
        <v>0</v>
      </c>
      <c r="G141" s="12">
        <f>E141/C141*100</f>
        <v>0</v>
      </c>
      <c r="H141" s="12">
        <f t="shared" ref="H141:M141" si="124">H142+H143</f>
        <v>0</v>
      </c>
      <c r="I141" s="12">
        <f t="shared" si="124"/>
        <v>0</v>
      </c>
      <c r="J141" s="12">
        <f t="shared" si="124"/>
        <v>0</v>
      </c>
      <c r="K141" s="12">
        <f t="shared" si="124"/>
        <v>0</v>
      </c>
      <c r="L141" s="18">
        <f t="shared" si="124"/>
        <v>0</v>
      </c>
      <c r="M141" s="18">
        <f t="shared" si="124"/>
        <v>0</v>
      </c>
      <c r="N141" s="63">
        <v>0</v>
      </c>
      <c r="O141" s="63">
        <f>O142+O143+O144+O145</f>
        <v>0</v>
      </c>
      <c r="P141" s="63">
        <f t="shared" ref="P141" si="125">P142+P143</f>
        <v>0</v>
      </c>
      <c r="Q141" s="63">
        <f>Q142+Q143+Q145</f>
        <v>0</v>
      </c>
      <c r="R141" s="63">
        <f>R145</f>
        <v>150</v>
      </c>
      <c r="S141" s="63">
        <f>S145</f>
        <v>0</v>
      </c>
      <c r="T141" s="13">
        <f>T145</f>
        <v>0</v>
      </c>
      <c r="U141" s="13">
        <f>U145</f>
        <v>150</v>
      </c>
      <c r="V141" s="12">
        <f t="shared" ref="V141:AD141" si="126">V142+V143</f>
        <v>0</v>
      </c>
      <c r="W141" s="12">
        <f t="shared" si="126"/>
        <v>0</v>
      </c>
      <c r="X141" s="12">
        <f t="shared" si="126"/>
        <v>0</v>
      </c>
      <c r="Y141" s="12">
        <f t="shared" si="126"/>
        <v>0</v>
      </c>
      <c r="Z141" s="12">
        <f t="shared" si="126"/>
        <v>0</v>
      </c>
      <c r="AA141" s="12">
        <f t="shared" si="126"/>
        <v>0</v>
      </c>
      <c r="AB141" s="12">
        <f t="shared" si="126"/>
        <v>0</v>
      </c>
      <c r="AC141" s="12">
        <f t="shared" si="126"/>
        <v>0</v>
      </c>
      <c r="AD141" s="12">
        <f t="shared" si="126"/>
        <v>0</v>
      </c>
      <c r="AE141" s="12"/>
      <c r="AF141" s="16"/>
    </row>
    <row r="142" spans="1:32" s="5" customFormat="1" ht="18.75">
      <c r="A142" s="35" t="s">
        <v>5</v>
      </c>
      <c r="B142" s="17">
        <f>H142+J142+L142+N142+P142+R142+T142+V142+X142+Z142+AB142+AD142</f>
        <v>0</v>
      </c>
      <c r="C142" s="12">
        <f>H142+J142</f>
        <v>0</v>
      </c>
      <c r="D142" s="12">
        <f>E142</f>
        <v>0</v>
      </c>
      <c r="E142" s="12">
        <f>I142+K142+M142+O142+Q142+S142+U142+W142+Y142+AA142+AC142+AE142</f>
        <v>0</v>
      </c>
      <c r="F142" s="12"/>
      <c r="G142" s="12"/>
      <c r="H142" s="12"/>
      <c r="I142" s="12"/>
      <c r="J142" s="12"/>
      <c r="K142" s="12"/>
      <c r="L142" s="18"/>
      <c r="M142" s="18"/>
      <c r="N142" s="63"/>
      <c r="O142" s="63"/>
      <c r="P142" s="63"/>
      <c r="Q142" s="63"/>
      <c r="R142" s="63"/>
      <c r="S142" s="63"/>
      <c r="T142" s="13"/>
      <c r="U142" s="13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6"/>
    </row>
    <row r="143" spans="1:32" s="5" customFormat="1" ht="18.75">
      <c r="A143" s="35" t="s">
        <v>6</v>
      </c>
      <c r="B143" s="17">
        <f>J143+L143+N143+P143+R143+T143+V143+X143+Z143+AB143+AD143</f>
        <v>0</v>
      </c>
      <c r="C143" s="12">
        <f>H143+J143</f>
        <v>0</v>
      </c>
      <c r="D143" s="12">
        <f>E143</f>
        <v>0</v>
      </c>
      <c r="E143" s="12">
        <f>I143+K143+M143+O143+Q143+S143+U143+W143+Y143+AA143+AC143+AE143</f>
        <v>0</v>
      </c>
      <c r="F143" s="12" t="e">
        <f>E143/B143*100</f>
        <v>#DIV/0!</v>
      </c>
      <c r="G143" s="12" t="e">
        <f>E143/C143*100</f>
        <v>#DIV/0!</v>
      </c>
      <c r="H143" s="12"/>
      <c r="I143" s="12"/>
      <c r="J143" s="12"/>
      <c r="K143" s="12"/>
      <c r="L143" s="18"/>
      <c r="M143" s="18"/>
      <c r="N143" s="63"/>
      <c r="O143" s="63"/>
      <c r="P143" s="63">
        <v>0</v>
      </c>
      <c r="Q143" s="63"/>
      <c r="R143" s="63"/>
      <c r="S143" s="63"/>
      <c r="T143" s="13"/>
      <c r="U143" s="13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43"/>
    </row>
    <row r="144" spans="1:32" s="5" customFormat="1" ht="18.75" customHeight="1">
      <c r="A144" s="35" t="s">
        <v>7</v>
      </c>
      <c r="B144" s="17"/>
      <c r="C144" s="12"/>
      <c r="D144" s="12"/>
      <c r="E144" s="12"/>
      <c r="F144" s="12"/>
      <c r="G144" s="12"/>
      <c r="H144" s="12"/>
      <c r="I144" s="12"/>
      <c r="J144" s="12"/>
      <c r="K144" s="12"/>
      <c r="L144" s="18"/>
      <c r="M144" s="18"/>
      <c r="N144" s="63"/>
      <c r="O144" s="63"/>
      <c r="P144" s="63"/>
      <c r="Q144" s="63"/>
      <c r="R144" s="63"/>
      <c r="S144" s="63"/>
      <c r="T144" s="13"/>
      <c r="U144" s="13"/>
      <c r="V144" s="12"/>
      <c r="W144" s="12"/>
      <c r="X144" s="12"/>
      <c r="Y144" s="12"/>
      <c r="Z144" s="12"/>
      <c r="AA144" s="12"/>
      <c r="AB144" s="12"/>
      <c r="AC144" s="12"/>
      <c r="AD144" s="12"/>
      <c r="AE144" s="9"/>
      <c r="AF144" s="112" t="s">
        <v>80</v>
      </c>
    </row>
    <row r="145" spans="1:32" s="5" customFormat="1" ht="27.75" customHeight="1">
      <c r="A145" s="35" t="s">
        <v>8</v>
      </c>
      <c r="B145" s="17">
        <v>150</v>
      </c>
      <c r="C145" s="12">
        <f>H145+J145+L145+N145+P145+R145+T145</f>
        <v>150</v>
      </c>
      <c r="D145" s="12">
        <f>E145</f>
        <v>0</v>
      </c>
      <c r="E145" s="12">
        <f>Q145</f>
        <v>0</v>
      </c>
      <c r="F145" s="2">
        <f>E145/B145*100</f>
        <v>0</v>
      </c>
      <c r="G145" s="2">
        <f>E145/C145*100</f>
        <v>0</v>
      </c>
      <c r="H145" s="2"/>
      <c r="I145" s="2"/>
      <c r="J145" s="2"/>
      <c r="K145" s="2"/>
      <c r="L145" s="42"/>
      <c r="M145" s="42"/>
      <c r="N145" s="63">
        <v>0</v>
      </c>
      <c r="O145" s="63">
        <v>0</v>
      </c>
      <c r="P145" s="63">
        <v>0</v>
      </c>
      <c r="Q145" s="63">
        <v>0</v>
      </c>
      <c r="R145" s="63">
        <v>150</v>
      </c>
      <c r="S145" s="63">
        <v>0</v>
      </c>
      <c r="T145" s="13">
        <v>0</v>
      </c>
      <c r="U145" s="13">
        <v>150</v>
      </c>
      <c r="V145" s="2"/>
      <c r="W145" s="2"/>
      <c r="X145" s="2"/>
      <c r="Y145" s="2"/>
      <c r="Z145" s="2"/>
      <c r="AA145" s="2"/>
      <c r="AB145" s="2"/>
      <c r="AC145" s="2"/>
      <c r="AD145" s="2"/>
      <c r="AE145" s="9"/>
      <c r="AF145" s="113"/>
    </row>
    <row r="146" spans="1:32" s="68" customFormat="1" ht="37.5">
      <c r="A146" s="66" t="s">
        <v>78</v>
      </c>
      <c r="B146" s="47">
        <f t="shared" ref="B146:S146" si="127">B147</f>
        <v>25000</v>
      </c>
      <c r="C146" s="47">
        <f t="shared" si="127"/>
        <v>0</v>
      </c>
      <c r="D146" s="47">
        <f>D147</f>
        <v>0</v>
      </c>
      <c r="E146" s="47">
        <f t="shared" si="127"/>
        <v>0</v>
      </c>
      <c r="F146" s="47">
        <f t="shared" si="127"/>
        <v>0</v>
      </c>
      <c r="G146" s="47" t="e">
        <f t="shared" si="127"/>
        <v>#DIV/0!</v>
      </c>
      <c r="H146" s="47">
        <f t="shared" si="127"/>
        <v>0</v>
      </c>
      <c r="I146" s="47">
        <f t="shared" si="127"/>
        <v>0</v>
      </c>
      <c r="J146" s="47">
        <f t="shared" si="127"/>
        <v>0</v>
      </c>
      <c r="K146" s="47">
        <f t="shared" si="127"/>
        <v>0</v>
      </c>
      <c r="L146" s="47">
        <f t="shared" si="127"/>
        <v>0</v>
      </c>
      <c r="M146" s="47">
        <f t="shared" si="127"/>
        <v>0</v>
      </c>
      <c r="N146" s="47">
        <f t="shared" si="127"/>
        <v>0</v>
      </c>
      <c r="O146" s="47">
        <f t="shared" si="127"/>
        <v>0</v>
      </c>
      <c r="P146" s="47">
        <f t="shared" si="127"/>
        <v>0</v>
      </c>
      <c r="Q146" s="47">
        <f t="shared" si="127"/>
        <v>0</v>
      </c>
      <c r="R146" s="47">
        <f t="shared" si="127"/>
        <v>0</v>
      </c>
      <c r="S146" s="47">
        <f t="shared" si="127"/>
        <v>0</v>
      </c>
      <c r="T146" s="10">
        <f>T147</f>
        <v>0</v>
      </c>
      <c r="U146" s="10">
        <f>U147</f>
        <v>0</v>
      </c>
      <c r="V146" s="47">
        <f t="shared" ref="V146:AE146" si="128">V147</f>
        <v>0</v>
      </c>
      <c r="W146" s="47">
        <f t="shared" si="128"/>
        <v>0</v>
      </c>
      <c r="X146" s="47">
        <f t="shared" si="128"/>
        <v>0</v>
      </c>
      <c r="Y146" s="47">
        <f t="shared" si="128"/>
        <v>0</v>
      </c>
      <c r="Z146" s="47">
        <f t="shared" si="128"/>
        <v>0</v>
      </c>
      <c r="AA146" s="47">
        <f t="shared" si="128"/>
        <v>0</v>
      </c>
      <c r="AB146" s="47">
        <f t="shared" si="128"/>
        <v>0</v>
      </c>
      <c r="AC146" s="47">
        <f t="shared" si="128"/>
        <v>0</v>
      </c>
      <c r="AD146" s="47">
        <f t="shared" si="128"/>
        <v>25000</v>
      </c>
      <c r="AE146" s="47">
        <f t="shared" si="128"/>
        <v>0</v>
      </c>
      <c r="AF146" s="69"/>
    </row>
    <row r="147" spans="1:32" s="5" customFormat="1" ht="18.75">
      <c r="A147" s="4" t="s">
        <v>4</v>
      </c>
      <c r="B147" s="17">
        <f>B148+B149+B150+B151</f>
        <v>25000</v>
      </c>
      <c r="C147" s="17">
        <f t="shared" ref="C147:E147" si="129">C148+C149+C150+C151</f>
        <v>0</v>
      </c>
      <c r="D147" s="17">
        <f t="shared" si="129"/>
        <v>0</v>
      </c>
      <c r="E147" s="17">
        <f t="shared" si="129"/>
        <v>0</v>
      </c>
      <c r="F147" s="12">
        <f>E147/B147*100</f>
        <v>0</v>
      </c>
      <c r="G147" s="12" t="e">
        <f>E147/C147*100</f>
        <v>#DIV/0!</v>
      </c>
      <c r="H147" s="12">
        <f t="shared" ref="H147:AC147" si="130">H148+H149</f>
        <v>0</v>
      </c>
      <c r="I147" s="12">
        <f t="shared" si="130"/>
        <v>0</v>
      </c>
      <c r="J147" s="12">
        <f t="shared" si="130"/>
        <v>0</v>
      </c>
      <c r="K147" s="12">
        <f t="shared" si="130"/>
        <v>0</v>
      </c>
      <c r="L147" s="18">
        <f t="shared" si="130"/>
        <v>0</v>
      </c>
      <c r="M147" s="18">
        <f t="shared" si="130"/>
        <v>0</v>
      </c>
      <c r="N147" s="63">
        <v>0</v>
      </c>
      <c r="O147" s="63">
        <f>O148+O149+O150+O151</f>
        <v>0</v>
      </c>
      <c r="P147" s="63">
        <f t="shared" si="130"/>
        <v>0</v>
      </c>
      <c r="Q147" s="63">
        <f>Q148+Q149+Q151</f>
        <v>0</v>
      </c>
      <c r="R147" s="63">
        <f>R151</f>
        <v>0</v>
      </c>
      <c r="S147" s="63">
        <f>S151</f>
        <v>0</v>
      </c>
      <c r="T147" s="13">
        <f>T151</f>
        <v>0</v>
      </c>
      <c r="U147" s="13">
        <f t="shared" si="130"/>
        <v>0</v>
      </c>
      <c r="V147" s="12">
        <f t="shared" si="130"/>
        <v>0</v>
      </c>
      <c r="W147" s="12">
        <f t="shared" si="130"/>
        <v>0</v>
      </c>
      <c r="X147" s="12">
        <f t="shared" si="130"/>
        <v>0</v>
      </c>
      <c r="Y147" s="12">
        <f t="shared" si="130"/>
        <v>0</v>
      </c>
      <c r="Z147" s="12">
        <f t="shared" si="130"/>
        <v>0</v>
      </c>
      <c r="AA147" s="12">
        <f t="shared" si="130"/>
        <v>0</v>
      </c>
      <c r="AB147" s="12">
        <f t="shared" si="130"/>
        <v>0</v>
      </c>
      <c r="AC147" s="12">
        <f t="shared" si="130"/>
        <v>0</v>
      </c>
      <c r="AD147" s="12">
        <f>AD151</f>
        <v>25000</v>
      </c>
      <c r="AE147" s="12"/>
      <c r="AF147" s="16"/>
    </row>
    <row r="148" spans="1:32" s="5" customFormat="1" ht="18.75">
      <c r="A148" s="35" t="s">
        <v>5</v>
      </c>
      <c r="B148" s="17">
        <f>H148+J148+L148+N148+P148+R148+T148+V148+X148+Z148+AB148+AD148</f>
        <v>0</v>
      </c>
      <c r="C148" s="12">
        <f>H148+J148</f>
        <v>0</v>
      </c>
      <c r="D148" s="12">
        <f>E148</f>
        <v>0</v>
      </c>
      <c r="E148" s="12">
        <f>I148+K148+M148+O148+Q148+S148+U148+W148+Y148+AA148+AC148+AE148</f>
        <v>0</v>
      </c>
      <c r="F148" s="12"/>
      <c r="G148" s="12"/>
      <c r="H148" s="12"/>
      <c r="I148" s="12"/>
      <c r="J148" s="12"/>
      <c r="K148" s="12"/>
      <c r="L148" s="18"/>
      <c r="M148" s="18"/>
      <c r="N148" s="63"/>
      <c r="O148" s="63"/>
      <c r="P148" s="63"/>
      <c r="Q148" s="63"/>
      <c r="R148" s="63"/>
      <c r="S148" s="63"/>
      <c r="T148" s="13"/>
      <c r="U148" s="13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6"/>
    </row>
    <row r="149" spans="1:32" s="5" customFormat="1" ht="18.75">
      <c r="A149" s="35" t="s">
        <v>6</v>
      </c>
      <c r="B149" s="17">
        <f>J149+L149+N149+P149+R149+T149+V149+X149+Z149+AB149+AD149</f>
        <v>0</v>
      </c>
      <c r="C149" s="12">
        <f>H149+J149</f>
        <v>0</v>
      </c>
      <c r="D149" s="12">
        <f>E149</f>
        <v>0</v>
      </c>
      <c r="E149" s="12">
        <f>I149+K149+M149+O149+Q149+S149+U149+W149+Y149+AA149+AC149+AE149</f>
        <v>0</v>
      </c>
      <c r="F149" s="12" t="e">
        <f>E149/B149*100</f>
        <v>#DIV/0!</v>
      </c>
      <c r="G149" s="12" t="e">
        <f>E149/C149*100</f>
        <v>#DIV/0!</v>
      </c>
      <c r="H149" s="12"/>
      <c r="I149" s="12"/>
      <c r="J149" s="12"/>
      <c r="K149" s="12"/>
      <c r="L149" s="18"/>
      <c r="M149" s="18"/>
      <c r="N149" s="63"/>
      <c r="O149" s="63"/>
      <c r="P149" s="63">
        <v>0</v>
      </c>
      <c r="Q149" s="63"/>
      <c r="R149" s="63"/>
      <c r="S149" s="63"/>
      <c r="T149" s="13"/>
      <c r="U149" s="13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43"/>
    </row>
    <row r="150" spans="1:32" s="5" customFormat="1" ht="18.75" customHeight="1">
      <c r="A150" s="35" t="s">
        <v>7</v>
      </c>
      <c r="B150" s="17"/>
      <c r="C150" s="12"/>
      <c r="D150" s="12"/>
      <c r="E150" s="12"/>
      <c r="F150" s="12"/>
      <c r="G150" s="12"/>
      <c r="H150" s="12"/>
      <c r="I150" s="12"/>
      <c r="J150" s="12"/>
      <c r="K150" s="12"/>
      <c r="L150" s="18"/>
      <c r="M150" s="18"/>
      <c r="N150" s="63"/>
      <c r="O150" s="63"/>
      <c r="P150" s="63"/>
      <c r="Q150" s="63"/>
      <c r="R150" s="63"/>
      <c r="S150" s="63"/>
      <c r="T150" s="13"/>
      <c r="U150" s="13"/>
      <c r="V150" s="12"/>
      <c r="W150" s="12"/>
      <c r="X150" s="12"/>
      <c r="Y150" s="12"/>
      <c r="Z150" s="12"/>
      <c r="AA150" s="12"/>
      <c r="AB150" s="12"/>
      <c r="AC150" s="12"/>
      <c r="AD150" s="12"/>
      <c r="AE150" s="9"/>
      <c r="AF150" s="81"/>
    </row>
    <row r="151" spans="1:32" s="5" customFormat="1" ht="27.75" customHeight="1">
      <c r="A151" s="35" t="s">
        <v>8</v>
      </c>
      <c r="B151" s="17">
        <f>AD151</f>
        <v>25000</v>
      </c>
      <c r="C151" s="12">
        <f>H151+J151+L151+N151+P151+R151</f>
        <v>0</v>
      </c>
      <c r="D151" s="12">
        <f>E151</f>
        <v>0</v>
      </c>
      <c r="E151" s="12">
        <f>Q151</f>
        <v>0</v>
      </c>
      <c r="F151" s="2">
        <f>E151/B151*100</f>
        <v>0</v>
      </c>
      <c r="G151" s="2" t="e">
        <f>E151/C151*100</f>
        <v>#DIV/0!</v>
      </c>
      <c r="H151" s="2"/>
      <c r="I151" s="2"/>
      <c r="J151" s="2"/>
      <c r="K151" s="2"/>
      <c r="L151" s="42"/>
      <c r="M151" s="42"/>
      <c r="N151" s="63">
        <v>0</v>
      </c>
      <c r="O151" s="63">
        <v>0</v>
      </c>
      <c r="P151" s="63">
        <v>0</v>
      </c>
      <c r="Q151" s="63">
        <v>0</v>
      </c>
      <c r="R151" s="63">
        <v>0</v>
      </c>
      <c r="S151" s="63">
        <v>0</v>
      </c>
      <c r="T151" s="13">
        <v>0</v>
      </c>
      <c r="U151" s="13">
        <v>0</v>
      </c>
      <c r="V151" s="2"/>
      <c r="W151" s="2"/>
      <c r="X151" s="2"/>
      <c r="Y151" s="2"/>
      <c r="Z151" s="2"/>
      <c r="AA151" s="2"/>
      <c r="AB151" s="2"/>
      <c r="AC151" s="2"/>
      <c r="AD151" s="12">
        <v>25000</v>
      </c>
      <c r="AE151" s="9"/>
      <c r="AF151" s="81"/>
    </row>
    <row r="152" spans="1:32" s="5" customFormat="1" ht="56.25">
      <c r="A152" s="1" t="s">
        <v>26</v>
      </c>
      <c r="B152" s="2">
        <f t="shared" ref="B152:AE152" si="131">B153</f>
        <v>112692.13000000003</v>
      </c>
      <c r="C152" s="2">
        <f t="shared" si="131"/>
        <v>70142.8</v>
      </c>
      <c r="D152" s="2">
        <f>D153</f>
        <v>60721.82</v>
      </c>
      <c r="E152" s="2">
        <f t="shared" si="131"/>
        <v>61556.020000000004</v>
      </c>
      <c r="F152" s="7">
        <f>E152/B152*100</f>
        <v>54.623175549170988</v>
      </c>
      <c r="G152" s="7">
        <f>E152/C152*100</f>
        <v>87.758144813152597</v>
      </c>
      <c r="H152" s="2">
        <f t="shared" si="131"/>
        <v>4869.41</v>
      </c>
      <c r="I152" s="2">
        <f t="shared" si="131"/>
        <v>3375.7</v>
      </c>
      <c r="J152" s="2">
        <f t="shared" si="131"/>
        <v>10897.130000000001</v>
      </c>
      <c r="K152" s="2">
        <f t="shared" si="131"/>
        <v>10061.200000000001</v>
      </c>
      <c r="L152" s="2">
        <f t="shared" si="131"/>
        <v>7229.0999999999995</v>
      </c>
      <c r="M152" s="2">
        <f t="shared" si="131"/>
        <v>6816.8</v>
      </c>
      <c r="N152" s="59">
        <f>N153</f>
        <v>11023.49</v>
      </c>
      <c r="O152" s="59">
        <f t="shared" si="131"/>
        <v>9835</v>
      </c>
      <c r="P152" s="59">
        <f t="shared" si="131"/>
        <v>10512.66</v>
      </c>
      <c r="Q152" s="59">
        <f t="shared" si="131"/>
        <v>9627.9</v>
      </c>
      <c r="R152" s="59">
        <f t="shared" si="131"/>
        <v>9155.59</v>
      </c>
      <c r="S152" s="59">
        <f t="shared" si="131"/>
        <v>11314.22</v>
      </c>
      <c r="T152" s="3">
        <f>T153</f>
        <v>16455.400000000001</v>
      </c>
      <c r="U152" s="3">
        <f t="shared" si="131"/>
        <v>10525.2</v>
      </c>
      <c r="V152" s="2">
        <f t="shared" si="131"/>
        <v>4623.07</v>
      </c>
      <c r="W152" s="2">
        <f t="shared" si="131"/>
        <v>0</v>
      </c>
      <c r="X152" s="2">
        <f t="shared" si="131"/>
        <v>14568.32</v>
      </c>
      <c r="Y152" s="2">
        <f t="shared" si="131"/>
        <v>0</v>
      </c>
      <c r="Z152" s="2">
        <f t="shared" si="131"/>
        <v>9427.98</v>
      </c>
      <c r="AA152" s="2">
        <f t="shared" si="131"/>
        <v>0</v>
      </c>
      <c r="AB152" s="2">
        <f t="shared" si="131"/>
        <v>5687.16</v>
      </c>
      <c r="AC152" s="2">
        <f t="shared" si="131"/>
        <v>0</v>
      </c>
      <c r="AD152" s="2">
        <f t="shared" si="131"/>
        <v>8242.8000000000011</v>
      </c>
      <c r="AE152" s="2">
        <f t="shared" si="131"/>
        <v>0</v>
      </c>
      <c r="AF152" s="16"/>
    </row>
    <row r="153" spans="1:32" s="5" customFormat="1" ht="93.75">
      <c r="A153" s="6" t="s">
        <v>27</v>
      </c>
      <c r="B153" s="7">
        <f>B154+B170</f>
        <v>112692.13000000003</v>
      </c>
      <c r="C153" s="7">
        <f>C154+C170</f>
        <v>70142.8</v>
      </c>
      <c r="D153" s="7">
        <f t="shared" ref="D153:E153" si="132">D154+D170</f>
        <v>60721.82</v>
      </c>
      <c r="E153" s="7">
        <f t="shared" si="132"/>
        <v>61556.020000000004</v>
      </c>
      <c r="F153" s="7">
        <f>E153/B153*100</f>
        <v>54.623175549170988</v>
      </c>
      <c r="G153" s="7">
        <f>E153/C153*100</f>
        <v>87.758144813152597</v>
      </c>
      <c r="H153" s="7">
        <f t="shared" ref="H153:AE153" si="133">H154+H170</f>
        <v>4869.41</v>
      </c>
      <c r="I153" s="7">
        <f t="shared" si="133"/>
        <v>3375.7</v>
      </c>
      <c r="J153" s="7">
        <f t="shared" si="133"/>
        <v>10897.130000000001</v>
      </c>
      <c r="K153" s="7">
        <f t="shared" si="133"/>
        <v>10061.200000000001</v>
      </c>
      <c r="L153" s="7">
        <f t="shared" si="133"/>
        <v>7229.0999999999995</v>
      </c>
      <c r="M153" s="7">
        <f t="shared" si="133"/>
        <v>6816.8</v>
      </c>
      <c r="N153" s="60">
        <f t="shared" si="133"/>
        <v>11023.49</v>
      </c>
      <c r="O153" s="60">
        <f t="shared" si="133"/>
        <v>9835</v>
      </c>
      <c r="P153" s="60">
        <f t="shared" si="133"/>
        <v>10512.66</v>
      </c>
      <c r="Q153" s="60">
        <f t="shared" si="133"/>
        <v>9627.9</v>
      </c>
      <c r="R153" s="60">
        <f t="shared" si="133"/>
        <v>9155.59</v>
      </c>
      <c r="S153" s="60">
        <f t="shared" si="133"/>
        <v>11314.22</v>
      </c>
      <c r="T153" s="8">
        <f t="shared" si="133"/>
        <v>16455.400000000001</v>
      </c>
      <c r="U153" s="8">
        <f t="shared" si="133"/>
        <v>10525.2</v>
      </c>
      <c r="V153" s="7">
        <f t="shared" si="133"/>
        <v>4623.07</v>
      </c>
      <c r="W153" s="7">
        <f t="shared" si="133"/>
        <v>0</v>
      </c>
      <c r="X153" s="7">
        <f t="shared" si="133"/>
        <v>14568.32</v>
      </c>
      <c r="Y153" s="7">
        <f t="shared" si="133"/>
        <v>0</v>
      </c>
      <c r="Z153" s="7">
        <f t="shared" si="133"/>
        <v>9427.98</v>
      </c>
      <c r="AA153" s="7">
        <f t="shared" si="133"/>
        <v>0</v>
      </c>
      <c r="AB153" s="7">
        <f t="shared" si="133"/>
        <v>5687.16</v>
      </c>
      <c r="AC153" s="7">
        <f t="shared" si="133"/>
        <v>0</v>
      </c>
      <c r="AD153" s="7">
        <f t="shared" si="133"/>
        <v>8242.8000000000011</v>
      </c>
      <c r="AE153" s="7">
        <f t="shared" si="133"/>
        <v>0</v>
      </c>
      <c r="AF153" s="16"/>
    </row>
    <row r="154" spans="1:32" s="68" customFormat="1" ht="131.25">
      <c r="A154" s="66" t="s">
        <v>28</v>
      </c>
      <c r="B154" s="47">
        <f>B155+B160+B165</f>
        <v>26437.4</v>
      </c>
      <c r="C154" s="47">
        <f>C155+C160+C165</f>
        <v>12227.54</v>
      </c>
      <c r="D154" s="47">
        <f>D155+D160+D165</f>
        <v>7169.82</v>
      </c>
      <c r="E154" s="47">
        <f>E155+E160+E165</f>
        <v>8004.02</v>
      </c>
      <c r="F154" s="47">
        <f>E154/B154*100</f>
        <v>30.275367471839136</v>
      </c>
      <c r="G154" s="47">
        <f>E154/C154*100</f>
        <v>65.458955767063529</v>
      </c>
      <c r="H154" s="47">
        <f>H155+H160+H165</f>
        <v>1199.0999999999999</v>
      </c>
      <c r="I154" s="47">
        <f t="shared" ref="I154:S154" si="134">I155+I160+I165</f>
        <v>951.2</v>
      </c>
      <c r="J154" s="47">
        <f t="shared" si="134"/>
        <v>3297.7200000000003</v>
      </c>
      <c r="K154" s="47">
        <f t="shared" si="134"/>
        <v>3031.6000000000004</v>
      </c>
      <c r="L154" s="47">
        <v>457.78</v>
      </c>
      <c r="M154" s="47">
        <f t="shared" si="134"/>
        <v>711.9</v>
      </c>
      <c r="N154" s="47">
        <f t="shared" si="134"/>
        <v>1226.8599999999999</v>
      </c>
      <c r="O154" s="47">
        <f t="shared" si="134"/>
        <v>1228.5</v>
      </c>
      <c r="P154" s="47">
        <f t="shared" si="134"/>
        <v>927.33</v>
      </c>
      <c r="Q154" s="47">
        <f t="shared" si="134"/>
        <v>1127.9000000000001</v>
      </c>
      <c r="R154" s="47">
        <f t="shared" si="134"/>
        <v>100.72</v>
      </c>
      <c r="S154" s="47">
        <f t="shared" si="134"/>
        <v>100.72</v>
      </c>
      <c r="T154" s="47">
        <f>T155+T160+T165</f>
        <v>5018.01</v>
      </c>
      <c r="U154" s="47">
        <f>U155+U160+U165</f>
        <v>852.2</v>
      </c>
      <c r="V154" s="47">
        <f t="shared" ref="V154:AE154" si="135">V155+V160+V165</f>
        <v>669.52</v>
      </c>
      <c r="W154" s="47">
        <f t="shared" si="135"/>
        <v>0</v>
      </c>
      <c r="X154" s="47">
        <f t="shared" si="135"/>
        <v>10634.81</v>
      </c>
      <c r="Y154" s="47">
        <f t="shared" si="135"/>
        <v>0</v>
      </c>
      <c r="Z154" s="47">
        <f t="shared" si="135"/>
        <v>1893.6000000000001</v>
      </c>
      <c r="AA154" s="47">
        <f t="shared" si="135"/>
        <v>0</v>
      </c>
      <c r="AB154" s="47">
        <f t="shared" si="135"/>
        <v>512</v>
      </c>
      <c r="AC154" s="47">
        <f t="shared" si="135"/>
        <v>0</v>
      </c>
      <c r="AD154" s="47">
        <f t="shared" si="135"/>
        <v>499.93</v>
      </c>
      <c r="AE154" s="47">
        <f t="shared" si="135"/>
        <v>0</v>
      </c>
      <c r="AF154" s="73"/>
    </row>
    <row r="155" spans="1:32" s="5" customFormat="1" ht="37.5">
      <c r="A155" s="6" t="s">
        <v>29</v>
      </c>
      <c r="B155" s="17">
        <f>SUM(B156:B159)</f>
        <v>16239.8</v>
      </c>
      <c r="C155" s="18">
        <f>SUM(C156:C159)</f>
        <v>4190.6400000000003</v>
      </c>
      <c r="D155" s="18">
        <f>SUM(D156:D159)</f>
        <v>4139.12</v>
      </c>
      <c r="E155" s="18">
        <f>SUM(E156:E159)</f>
        <v>4139.12</v>
      </c>
      <c r="F155" s="12">
        <f>E155/B155*100</f>
        <v>25.487506003768516</v>
      </c>
      <c r="G155" s="12">
        <f>E155/C155*100</f>
        <v>98.770593513162652</v>
      </c>
      <c r="H155" s="12">
        <f t="shared" ref="H155:AD155" si="136">H156+H157</f>
        <v>761.1</v>
      </c>
      <c r="I155" s="12">
        <f t="shared" si="136"/>
        <v>638.20000000000005</v>
      </c>
      <c r="J155" s="12">
        <f t="shared" si="136"/>
        <v>1763.92</v>
      </c>
      <c r="K155" s="12">
        <f t="shared" si="136"/>
        <v>1774.3</v>
      </c>
      <c r="L155" s="18">
        <f t="shared" si="136"/>
        <v>154.6</v>
      </c>
      <c r="M155" s="18">
        <f t="shared" si="136"/>
        <v>117.5</v>
      </c>
      <c r="N155" s="63">
        <f t="shared" si="136"/>
        <v>641.55999999999995</v>
      </c>
      <c r="O155" s="63">
        <f>O156+O157</f>
        <v>699.6</v>
      </c>
      <c r="P155" s="63">
        <f t="shared" si="136"/>
        <v>750.73</v>
      </c>
      <c r="Q155" s="63">
        <f t="shared" si="136"/>
        <v>790.8</v>
      </c>
      <c r="R155" s="63">
        <f t="shared" si="136"/>
        <v>100.72</v>
      </c>
      <c r="S155" s="63">
        <f t="shared" si="136"/>
        <v>100.72</v>
      </c>
      <c r="T155" s="13">
        <f>T156+T157</f>
        <v>18.010000000000002</v>
      </c>
      <c r="U155" s="13">
        <f t="shared" si="136"/>
        <v>18</v>
      </c>
      <c r="V155" s="12">
        <f t="shared" si="136"/>
        <v>669.52</v>
      </c>
      <c r="W155" s="12">
        <f t="shared" si="136"/>
        <v>0</v>
      </c>
      <c r="X155" s="12">
        <f t="shared" si="136"/>
        <v>10399.209999999999</v>
      </c>
      <c r="Y155" s="12">
        <f t="shared" si="136"/>
        <v>0</v>
      </c>
      <c r="Z155" s="12">
        <f t="shared" si="136"/>
        <v>241.8</v>
      </c>
      <c r="AA155" s="12">
        <f t="shared" si="136"/>
        <v>0</v>
      </c>
      <c r="AB155" s="12">
        <f t="shared" si="136"/>
        <v>238.7</v>
      </c>
      <c r="AC155" s="12">
        <f t="shared" si="136"/>
        <v>0</v>
      </c>
      <c r="AD155" s="12">
        <f t="shared" si="136"/>
        <v>499.93</v>
      </c>
      <c r="AE155" s="12"/>
      <c r="AF155" s="101" t="s">
        <v>83</v>
      </c>
    </row>
    <row r="156" spans="1:32" s="5" customFormat="1" ht="18.75">
      <c r="A156" s="35" t="s">
        <v>5</v>
      </c>
      <c r="B156" s="17">
        <f>H156+J156+L156+N156+P156+R156+T156+V156+X156+Z156+AB156+AD156</f>
        <v>0</v>
      </c>
      <c r="C156" s="12">
        <f>H156+J156+L156+N156+P156+R156+T156+V156+X156+Z156+AB156</f>
        <v>0</v>
      </c>
      <c r="D156" s="12">
        <f>E156</f>
        <v>0</v>
      </c>
      <c r="E156" s="12">
        <f>I156+K156+M156+O156+Q156+S156+U156+W156+Y156+AA156+AC156+AE27</f>
        <v>0</v>
      </c>
      <c r="F156" s="12"/>
      <c r="G156" s="12"/>
      <c r="H156" s="12"/>
      <c r="I156" s="12"/>
      <c r="J156" s="12"/>
      <c r="K156" s="12"/>
      <c r="L156" s="18"/>
      <c r="M156" s="18"/>
      <c r="N156" s="63"/>
      <c r="O156" s="63"/>
      <c r="P156" s="63"/>
      <c r="Q156" s="63"/>
      <c r="R156" s="63"/>
      <c r="S156" s="63"/>
      <c r="T156" s="13"/>
      <c r="U156" s="13"/>
      <c r="V156" s="12"/>
      <c r="W156" s="12"/>
      <c r="X156" s="12"/>
      <c r="Y156" s="12"/>
      <c r="Z156" s="12"/>
      <c r="AA156" s="12"/>
      <c r="AB156" s="12"/>
      <c r="AC156" s="12"/>
      <c r="AD156" s="12"/>
      <c r="AE156" s="44"/>
      <c r="AF156" s="102"/>
    </row>
    <row r="157" spans="1:32" s="5" customFormat="1" ht="18.75">
      <c r="A157" s="35" t="s">
        <v>6</v>
      </c>
      <c r="B157" s="17">
        <f>H157+J157+L157+N157+P157+R157+T157+V157+X157+Z157+AB157+AD157</f>
        <v>16239.8</v>
      </c>
      <c r="C157" s="12">
        <f>H157+J157+L157+N157+P157+R157+T157</f>
        <v>4190.6400000000003</v>
      </c>
      <c r="D157" s="12">
        <f>E157</f>
        <v>4139.12</v>
      </c>
      <c r="E157" s="12">
        <f>I157+K157+M157+O157+Q157+S157+U157+W157+Y157+AA157+AC157+AE157</f>
        <v>4139.12</v>
      </c>
      <c r="F157" s="12">
        <f>E157/B157*100</f>
        <v>25.487506003768516</v>
      </c>
      <c r="G157" s="12">
        <f>E157/C157*100</f>
        <v>98.770593513162652</v>
      </c>
      <c r="H157" s="12">
        <v>761.1</v>
      </c>
      <c r="I157" s="12">
        <v>638.20000000000005</v>
      </c>
      <c r="J157" s="12">
        <v>1763.92</v>
      </c>
      <c r="K157" s="12">
        <v>1774.3</v>
      </c>
      <c r="L157" s="18">
        <v>154.6</v>
      </c>
      <c r="M157" s="18">
        <v>117.5</v>
      </c>
      <c r="N157" s="63">
        <v>641.55999999999995</v>
      </c>
      <c r="O157" s="63">
        <v>699.6</v>
      </c>
      <c r="P157" s="63">
        <v>750.73</v>
      </c>
      <c r="Q157" s="63">
        <v>790.8</v>
      </c>
      <c r="R157" s="63">
        <v>100.72</v>
      </c>
      <c r="S157" s="63">
        <v>100.72</v>
      </c>
      <c r="T157" s="13">
        <v>18.010000000000002</v>
      </c>
      <c r="U157" s="13">
        <v>18</v>
      </c>
      <c r="V157" s="12">
        <v>669.52</v>
      </c>
      <c r="W157" s="12"/>
      <c r="X157" s="12">
        <v>10399.209999999999</v>
      </c>
      <c r="Y157" s="12"/>
      <c r="Z157" s="12">
        <v>241.8</v>
      </c>
      <c r="AA157" s="12"/>
      <c r="AB157" s="12">
        <v>238.7</v>
      </c>
      <c r="AC157" s="12"/>
      <c r="AD157" s="12">
        <v>499.93</v>
      </c>
      <c r="AE157" s="45"/>
      <c r="AF157" s="102"/>
    </row>
    <row r="158" spans="1:32" s="5" customFormat="1" ht="18.75">
      <c r="A158" s="35" t="s">
        <v>7</v>
      </c>
      <c r="B158" s="17">
        <f>H158+J158+L158+N158+P158+R158+T158+V158+X158+Z158+AB158+AD158</f>
        <v>0</v>
      </c>
      <c r="C158" s="12"/>
      <c r="D158" s="12"/>
      <c r="E158" s="12">
        <f t="shared" ref="E158:E169" si="137">I158+K158+M158+O158+Q158+S158+U158+W158+Y158+AA158+AC158+AE158</f>
        <v>0</v>
      </c>
      <c r="F158" s="12"/>
      <c r="G158" s="12"/>
      <c r="H158" s="12"/>
      <c r="I158" s="12"/>
      <c r="J158" s="12"/>
      <c r="K158" s="12"/>
      <c r="L158" s="18"/>
      <c r="M158" s="18"/>
      <c r="N158" s="63"/>
      <c r="O158" s="63"/>
      <c r="P158" s="63"/>
      <c r="Q158" s="63"/>
      <c r="R158" s="63"/>
      <c r="S158" s="63"/>
      <c r="T158" s="13"/>
      <c r="U158" s="13"/>
      <c r="V158" s="12"/>
      <c r="W158" s="12"/>
      <c r="X158" s="12"/>
      <c r="Y158" s="12"/>
      <c r="Z158" s="12"/>
      <c r="AA158" s="12"/>
      <c r="AB158" s="12"/>
      <c r="AC158" s="12"/>
      <c r="AD158" s="12"/>
      <c r="AE158" s="19"/>
      <c r="AF158" s="102"/>
    </row>
    <row r="159" spans="1:32" s="5" customFormat="1" ht="18.75">
      <c r="A159" s="35" t="s">
        <v>8</v>
      </c>
      <c r="B159" s="17">
        <f>H159+J159+L159+N159+P159+R159+T159+V159+X159+Z159+AB159+AD159</f>
        <v>0</v>
      </c>
      <c r="C159" s="12"/>
      <c r="D159" s="12"/>
      <c r="E159" s="12">
        <f t="shared" si="137"/>
        <v>0</v>
      </c>
      <c r="F159" s="12"/>
      <c r="G159" s="12"/>
      <c r="H159" s="12"/>
      <c r="I159" s="12"/>
      <c r="J159" s="12"/>
      <c r="K159" s="12"/>
      <c r="L159" s="18"/>
      <c r="M159" s="18"/>
      <c r="N159" s="63"/>
      <c r="O159" s="63"/>
      <c r="P159" s="63"/>
      <c r="Q159" s="63"/>
      <c r="R159" s="63"/>
      <c r="S159" s="63"/>
      <c r="T159" s="13"/>
      <c r="U159" s="13"/>
      <c r="V159" s="12"/>
      <c r="W159" s="12"/>
      <c r="X159" s="12"/>
      <c r="Y159" s="12"/>
      <c r="Z159" s="12"/>
      <c r="AA159" s="12"/>
      <c r="AB159" s="12"/>
      <c r="AC159" s="12"/>
      <c r="AD159" s="12"/>
      <c r="AE159" s="45"/>
      <c r="AF159" s="103"/>
    </row>
    <row r="160" spans="1:32" s="5" customFormat="1" ht="18.75">
      <c r="A160" s="6" t="s">
        <v>30</v>
      </c>
      <c r="B160" s="17">
        <f>SUM(B161:B164)</f>
        <v>2336.4</v>
      </c>
      <c r="C160" s="18">
        <f>SUM(C161:C164)</f>
        <v>840</v>
      </c>
      <c r="D160" s="18">
        <f>SUM(D161:D164)</f>
        <v>834.6</v>
      </c>
      <c r="E160" s="12">
        <f t="shared" si="137"/>
        <v>834.6</v>
      </c>
      <c r="F160" s="12">
        <f>E160/B160*100</f>
        <v>35.721623009758602</v>
      </c>
      <c r="G160" s="12">
        <f>E160/C160*100</f>
        <v>99.357142857142861</v>
      </c>
      <c r="H160" s="12">
        <f t="shared" ref="H160:AD160" si="138">H161+H162</f>
        <v>0</v>
      </c>
      <c r="I160" s="12">
        <f t="shared" si="138"/>
        <v>0</v>
      </c>
      <c r="J160" s="12">
        <f t="shared" si="138"/>
        <v>420</v>
      </c>
      <c r="K160" s="12">
        <f t="shared" si="138"/>
        <v>350</v>
      </c>
      <c r="L160" s="18">
        <f t="shared" si="138"/>
        <v>0</v>
      </c>
      <c r="M160" s="18">
        <f t="shared" si="138"/>
        <v>0</v>
      </c>
      <c r="N160" s="63">
        <f t="shared" si="138"/>
        <v>420</v>
      </c>
      <c r="O160" s="63">
        <f t="shared" si="138"/>
        <v>380</v>
      </c>
      <c r="P160" s="63">
        <f t="shared" si="138"/>
        <v>0</v>
      </c>
      <c r="Q160" s="63">
        <v>104.6</v>
      </c>
      <c r="R160" s="63">
        <f t="shared" si="138"/>
        <v>0</v>
      </c>
      <c r="S160" s="63">
        <f t="shared" si="138"/>
        <v>0</v>
      </c>
      <c r="T160" s="13">
        <f t="shared" si="138"/>
        <v>0</v>
      </c>
      <c r="U160" s="13">
        <f t="shared" si="138"/>
        <v>0</v>
      </c>
      <c r="V160" s="12">
        <f t="shared" si="138"/>
        <v>0</v>
      </c>
      <c r="W160" s="12">
        <f t="shared" si="138"/>
        <v>0</v>
      </c>
      <c r="X160" s="12">
        <f t="shared" si="138"/>
        <v>0</v>
      </c>
      <c r="Y160" s="12">
        <f t="shared" si="138"/>
        <v>0</v>
      </c>
      <c r="Z160" s="12">
        <f t="shared" si="138"/>
        <v>1496.4</v>
      </c>
      <c r="AA160" s="12">
        <f t="shared" si="138"/>
        <v>0</v>
      </c>
      <c r="AB160" s="12">
        <f t="shared" si="138"/>
        <v>0</v>
      </c>
      <c r="AC160" s="12">
        <f t="shared" si="138"/>
        <v>0</v>
      </c>
      <c r="AD160" s="12">
        <f t="shared" si="138"/>
        <v>0</v>
      </c>
      <c r="AE160" s="19">
        <f>AE162</f>
        <v>0</v>
      </c>
      <c r="AF160" s="104" t="s">
        <v>70</v>
      </c>
    </row>
    <row r="161" spans="1:32" s="5" customFormat="1" ht="31.5" customHeight="1">
      <c r="A161" s="35" t="s">
        <v>5</v>
      </c>
      <c r="B161" s="17">
        <f>H161+J161+L161+N161+P161+R161+T161+V161+X161+Z161+AB161+AD161</f>
        <v>0</v>
      </c>
      <c r="C161" s="12">
        <f>H161+J161+L161+N161+P161+R161+T161+V161+X161+Z161+AB161</f>
        <v>0</v>
      </c>
      <c r="D161" s="12">
        <f>E161</f>
        <v>0</v>
      </c>
      <c r="E161" s="12">
        <f t="shared" si="137"/>
        <v>0</v>
      </c>
      <c r="F161" s="12"/>
      <c r="G161" s="12"/>
      <c r="H161" s="12"/>
      <c r="I161" s="12"/>
      <c r="J161" s="12"/>
      <c r="K161" s="12"/>
      <c r="L161" s="18"/>
      <c r="M161" s="18"/>
      <c r="N161" s="63"/>
      <c r="O161" s="63"/>
      <c r="P161" s="63"/>
      <c r="Q161" s="63"/>
      <c r="R161" s="63"/>
      <c r="S161" s="63"/>
      <c r="T161" s="13"/>
      <c r="U161" s="13"/>
      <c r="V161" s="12"/>
      <c r="W161" s="12"/>
      <c r="X161" s="12"/>
      <c r="Y161" s="12"/>
      <c r="Z161" s="12"/>
      <c r="AA161" s="12"/>
      <c r="AB161" s="12"/>
      <c r="AC161" s="12"/>
      <c r="AD161" s="12"/>
      <c r="AE161" s="45"/>
      <c r="AF161" s="105"/>
    </row>
    <row r="162" spans="1:32" s="5" customFormat="1" ht="22.5" customHeight="1">
      <c r="A162" s="35" t="s">
        <v>6</v>
      </c>
      <c r="B162" s="17">
        <f>H162+J162+L162+N162+P162+R162+T162+V162+X162+Z162+AB162+AD162</f>
        <v>2336.4</v>
      </c>
      <c r="C162" s="12">
        <f>H162+J162+L162+N162+P162+R162</f>
        <v>840</v>
      </c>
      <c r="D162" s="12">
        <f>E162</f>
        <v>834.6</v>
      </c>
      <c r="E162" s="12">
        <f t="shared" si="137"/>
        <v>834.6</v>
      </c>
      <c r="F162" s="12">
        <f>E162/B162*100</f>
        <v>35.721623009758602</v>
      </c>
      <c r="G162" s="12">
        <f>E162/C162*100</f>
        <v>99.357142857142861</v>
      </c>
      <c r="H162" s="12"/>
      <c r="I162" s="12"/>
      <c r="J162" s="12">
        <v>420</v>
      </c>
      <c r="K162" s="12">
        <v>350</v>
      </c>
      <c r="L162" s="18">
        <v>0</v>
      </c>
      <c r="M162" s="18"/>
      <c r="N162" s="63">
        <v>420</v>
      </c>
      <c r="O162" s="63">
        <v>380</v>
      </c>
      <c r="P162" s="63"/>
      <c r="Q162" s="63">
        <v>104.6</v>
      </c>
      <c r="R162" s="63"/>
      <c r="S162" s="63"/>
      <c r="T162" s="13"/>
      <c r="U162" s="13"/>
      <c r="V162" s="12"/>
      <c r="W162" s="12"/>
      <c r="X162" s="12"/>
      <c r="Y162" s="12"/>
      <c r="Z162" s="12">
        <v>1496.4</v>
      </c>
      <c r="AA162" s="12"/>
      <c r="AB162" s="12"/>
      <c r="AC162" s="12"/>
      <c r="AD162" s="12"/>
      <c r="AE162" s="45"/>
      <c r="AF162" s="105"/>
    </row>
    <row r="163" spans="1:32" s="5" customFormat="1" ht="28.5" customHeight="1">
      <c r="A163" s="35" t="s">
        <v>7</v>
      </c>
      <c r="B163" s="17">
        <f>H163+J163+L163+N163+P163+R163+T163+V163+X163+Z163+AB163+AD163</f>
        <v>0</v>
      </c>
      <c r="C163" s="12"/>
      <c r="D163" s="12"/>
      <c r="E163" s="12">
        <f t="shared" si="137"/>
        <v>0</v>
      </c>
      <c r="F163" s="12"/>
      <c r="G163" s="12"/>
      <c r="H163" s="12"/>
      <c r="I163" s="12"/>
      <c r="J163" s="12"/>
      <c r="K163" s="12"/>
      <c r="L163" s="18"/>
      <c r="M163" s="18"/>
      <c r="N163" s="63"/>
      <c r="O163" s="63"/>
      <c r="P163" s="63"/>
      <c r="Q163" s="63"/>
      <c r="R163" s="63"/>
      <c r="S163" s="63"/>
      <c r="T163" s="13"/>
      <c r="U163" s="13"/>
      <c r="V163" s="12"/>
      <c r="W163" s="12"/>
      <c r="X163" s="12"/>
      <c r="Y163" s="12"/>
      <c r="Z163" s="12"/>
      <c r="AA163" s="12"/>
      <c r="AB163" s="12"/>
      <c r="AC163" s="12"/>
      <c r="AD163" s="12"/>
      <c r="AE163" s="45"/>
      <c r="AF163" s="105"/>
    </row>
    <row r="164" spans="1:32" s="5" customFormat="1" ht="30.75" customHeight="1">
      <c r="A164" s="35" t="s">
        <v>8</v>
      </c>
      <c r="B164" s="17">
        <f>H164+J164+L164+N164+P164+R164+T164+V164+X164+Z164+AB164+AD164</f>
        <v>0</v>
      </c>
      <c r="C164" s="12"/>
      <c r="D164" s="12"/>
      <c r="E164" s="12">
        <f t="shared" si="137"/>
        <v>0</v>
      </c>
      <c r="F164" s="12"/>
      <c r="G164" s="12"/>
      <c r="H164" s="12"/>
      <c r="I164" s="12"/>
      <c r="J164" s="12"/>
      <c r="K164" s="12"/>
      <c r="L164" s="18"/>
      <c r="M164" s="18"/>
      <c r="N164" s="63"/>
      <c r="O164" s="63"/>
      <c r="P164" s="63"/>
      <c r="Q164" s="63"/>
      <c r="R164" s="63"/>
      <c r="S164" s="63"/>
      <c r="T164" s="13"/>
      <c r="U164" s="13"/>
      <c r="V164" s="12"/>
      <c r="W164" s="12"/>
      <c r="X164" s="12"/>
      <c r="Y164" s="12"/>
      <c r="Z164" s="12"/>
      <c r="AA164" s="12"/>
      <c r="AB164" s="12"/>
      <c r="AC164" s="12"/>
      <c r="AD164" s="12"/>
      <c r="AE164" s="45"/>
      <c r="AF164" s="106"/>
    </row>
    <row r="165" spans="1:32" s="5" customFormat="1" ht="18.75">
      <c r="A165" s="6" t="s">
        <v>31</v>
      </c>
      <c r="B165" s="17">
        <f>SUM(B166:B169)</f>
        <v>7861.2000000000007</v>
      </c>
      <c r="C165" s="17">
        <f>SUM(C166:C169)</f>
        <v>7196.9</v>
      </c>
      <c r="D165" s="17">
        <f t="shared" ref="D165:E165" si="139">SUM(D166:D169)</f>
        <v>2196.1</v>
      </c>
      <c r="E165" s="17">
        <f t="shared" si="139"/>
        <v>3030.3</v>
      </c>
      <c r="F165" s="12">
        <f>E165/B165*100</f>
        <v>38.547549992367571</v>
      </c>
      <c r="G165" s="12">
        <f>E165/C165*100</f>
        <v>42.105628812405342</v>
      </c>
      <c r="H165" s="9">
        <f t="shared" ref="H165" si="140">SUM(H166:H169)</f>
        <v>438</v>
      </c>
      <c r="I165" s="9">
        <f t="shared" ref="I165:AE165" si="141">SUM(I166:I169)</f>
        <v>313</v>
      </c>
      <c r="J165" s="9">
        <f t="shared" si="141"/>
        <v>1113.8</v>
      </c>
      <c r="K165" s="9">
        <f t="shared" si="141"/>
        <v>907.3</v>
      </c>
      <c r="L165" s="17">
        <f t="shared" si="141"/>
        <v>303.2</v>
      </c>
      <c r="M165" s="17">
        <f t="shared" si="141"/>
        <v>594.4</v>
      </c>
      <c r="N165" s="62">
        <f t="shared" si="141"/>
        <v>165.3</v>
      </c>
      <c r="O165" s="62">
        <f t="shared" si="141"/>
        <v>148.9</v>
      </c>
      <c r="P165" s="62">
        <f t="shared" si="141"/>
        <v>176.6</v>
      </c>
      <c r="Q165" s="62">
        <f t="shared" si="141"/>
        <v>232.5</v>
      </c>
      <c r="R165" s="62">
        <f t="shared" si="141"/>
        <v>0</v>
      </c>
      <c r="S165" s="62">
        <f t="shared" si="141"/>
        <v>0</v>
      </c>
      <c r="T165" s="10">
        <f t="shared" si="141"/>
        <v>5000</v>
      </c>
      <c r="U165" s="10">
        <f t="shared" si="141"/>
        <v>834.2</v>
      </c>
      <c r="V165" s="17">
        <f t="shared" si="141"/>
        <v>0</v>
      </c>
      <c r="W165" s="17">
        <f t="shared" si="141"/>
        <v>0</v>
      </c>
      <c r="X165" s="17">
        <f t="shared" si="141"/>
        <v>235.6</v>
      </c>
      <c r="Y165" s="17">
        <f t="shared" si="141"/>
        <v>0</v>
      </c>
      <c r="Z165" s="17">
        <f t="shared" si="141"/>
        <v>155.4</v>
      </c>
      <c r="AA165" s="17">
        <f t="shared" si="141"/>
        <v>0</v>
      </c>
      <c r="AB165" s="17">
        <f t="shared" si="141"/>
        <v>273.3</v>
      </c>
      <c r="AC165" s="17">
        <f t="shared" si="141"/>
        <v>0</v>
      </c>
      <c r="AD165" s="17">
        <f t="shared" si="141"/>
        <v>0</v>
      </c>
      <c r="AE165" s="17">
        <f t="shared" si="141"/>
        <v>0</v>
      </c>
      <c r="AF165" s="104" t="s">
        <v>82</v>
      </c>
    </row>
    <row r="166" spans="1:32" s="5" customFormat="1" ht="25.5" customHeight="1">
      <c r="A166" s="35" t="s">
        <v>5</v>
      </c>
      <c r="B166" s="17">
        <f>H166+J166+L166+N166+P166+R166+T166+V166+X166+Z166+AB166+AD166</f>
        <v>100</v>
      </c>
      <c r="C166" s="12">
        <f>H166+J166+L166+N166+P166+R166</f>
        <v>100</v>
      </c>
      <c r="D166" s="12">
        <f>E166</f>
        <v>100</v>
      </c>
      <c r="E166" s="12">
        <f t="shared" si="137"/>
        <v>100</v>
      </c>
      <c r="F166" s="12"/>
      <c r="G166" s="12"/>
      <c r="H166" s="12"/>
      <c r="I166" s="12"/>
      <c r="J166" s="12"/>
      <c r="K166" s="12"/>
      <c r="L166" s="18"/>
      <c r="M166" s="18"/>
      <c r="N166" s="63"/>
      <c r="O166" s="63"/>
      <c r="P166" s="63">
        <v>100</v>
      </c>
      <c r="Q166" s="63">
        <v>100</v>
      </c>
      <c r="R166" s="63"/>
      <c r="S166" s="63"/>
      <c r="T166" s="13"/>
      <c r="U166" s="13"/>
      <c r="V166" s="12"/>
      <c r="W166" s="12"/>
      <c r="X166" s="12"/>
      <c r="Y166" s="12"/>
      <c r="Z166" s="12"/>
      <c r="AA166" s="12"/>
      <c r="AB166" s="12"/>
      <c r="AC166" s="12"/>
      <c r="AD166" s="12"/>
      <c r="AE166" s="19"/>
      <c r="AF166" s="107"/>
    </row>
    <row r="167" spans="1:32" s="5" customFormat="1" ht="27" customHeight="1">
      <c r="A167" s="35" t="s">
        <v>6</v>
      </c>
      <c r="B167" s="17">
        <f>H167+J167+L167+N167+P167+R167+T167+V167+X167+Z167+AB167+AD167</f>
        <v>2761.2000000000003</v>
      </c>
      <c r="C167" s="12">
        <f>H167+J167+L167+N167+P167+R167</f>
        <v>2096.9</v>
      </c>
      <c r="D167" s="12">
        <f>E167</f>
        <v>2096.1</v>
      </c>
      <c r="E167" s="12">
        <f t="shared" si="137"/>
        <v>2096.1</v>
      </c>
      <c r="F167" s="12">
        <f>E167/B167*100</f>
        <v>75.912646675358531</v>
      </c>
      <c r="G167" s="12">
        <f>E167/C167*100</f>
        <v>99.961848442939569</v>
      </c>
      <c r="H167" s="12">
        <v>438</v>
      </c>
      <c r="I167" s="12">
        <v>313</v>
      </c>
      <c r="J167" s="12">
        <v>1113.8</v>
      </c>
      <c r="K167" s="12">
        <v>907.3</v>
      </c>
      <c r="L167" s="18">
        <v>303.2</v>
      </c>
      <c r="M167" s="18">
        <v>594.4</v>
      </c>
      <c r="N167" s="63">
        <v>165.3</v>
      </c>
      <c r="O167" s="63">
        <v>148.9</v>
      </c>
      <c r="P167" s="63">
        <v>76.599999999999994</v>
      </c>
      <c r="Q167" s="63">
        <v>132.5</v>
      </c>
      <c r="R167" s="63"/>
      <c r="S167" s="63"/>
      <c r="T167" s="13"/>
      <c r="U167" s="13"/>
      <c r="V167" s="12"/>
      <c r="W167" s="12"/>
      <c r="X167" s="12">
        <v>235.6</v>
      </c>
      <c r="Y167" s="12"/>
      <c r="Z167" s="12">
        <v>155.4</v>
      </c>
      <c r="AA167" s="12"/>
      <c r="AB167" s="12">
        <v>273.3</v>
      </c>
      <c r="AC167" s="12"/>
      <c r="AD167" s="12"/>
      <c r="AE167" s="45"/>
      <c r="AF167" s="107"/>
    </row>
    <row r="168" spans="1:32" s="5" customFormat="1" ht="22.5" customHeight="1">
      <c r="A168" s="35" t="s">
        <v>7</v>
      </c>
      <c r="B168" s="17">
        <f>H168+J168+L168+N168+P168+R168+T168+V168+X168+Z168+AB168+AD168</f>
        <v>0</v>
      </c>
      <c r="C168" s="12"/>
      <c r="D168" s="12"/>
      <c r="E168" s="12">
        <f t="shared" si="137"/>
        <v>0</v>
      </c>
      <c r="F168" s="12"/>
      <c r="G168" s="12"/>
      <c r="H168" s="12"/>
      <c r="I168" s="12"/>
      <c r="J168" s="12"/>
      <c r="K168" s="12"/>
      <c r="L168" s="18"/>
      <c r="M168" s="18"/>
      <c r="N168" s="63"/>
      <c r="O168" s="63"/>
      <c r="P168" s="63"/>
      <c r="Q168" s="63"/>
      <c r="R168" s="63"/>
      <c r="S168" s="63"/>
      <c r="T168" s="13"/>
      <c r="U168" s="13"/>
      <c r="V168" s="12"/>
      <c r="W168" s="12"/>
      <c r="X168" s="12"/>
      <c r="Y168" s="12"/>
      <c r="Z168" s="12"/>
      <c r="AA168" s="12"/>
      <c r="AB168" s="12"/>
      <c r="AC168" s="12"/>
      <c r="AD168" s="12"/>
      <c r="AE168" s="45"/>
      <c r="AF168" s="107"/>
    </row>
    <row r="169" spans="1:32" s="5" customFormat="1" ht="28.5" customHeight="1">
      <c r="A169" s="35" t="s">
        <v>8</v>
      </c>
      <c r="B169" s="17">
        <f>H169+J169+L169+N169+P169+R169+T169+V169+X169+Z169+AB169+AD169</f>
        <v>5000</v>
      </c>
      <c r="C169" s="12">
        <f>H169+J169+P169+T169</f>
        <v>5000</v>
      </c>
      <c r="D169" s="12"/>
      <c r="E169" s="12">
        <f t="shared" si="137"/>
        <v>834.2</v>
      </c>
      <c r="F169" s="12">
        <f>E169/B169*100</f>
        <v>16.684000000000001</v>
      </c>
      <c r="G169" s="12">
        <f>E169/C169*100</f>
        <v>16.684000000000001</v>
      </c>
      <c r="H169" s="12"/>
      <c r="I169" s="12"/>
      <c r="J169" s="12"/>
      <c r="K169" s="12"/>
      <c r="L169" s="18"/>
      <c r="M169" s="18"/>
      <c r="N169" s="63"/>
      <c r="O169" s="63"/>
      <c r="P169" s="63"/>
      <c r="Q169" s="63"/>
      <c r="R169" s="63"/>
      <c r="S169" s="63"/>
      <c r="T169" s="13">
        <v>5000</v>
      </c>
      <c r="U169" s="13">
        <v>834.2</v>
      </c>
      <c r="V169" s="12"/>
      <c r="W169" s="12"/>
      <c r="X169" s="12"/>
      <c r="Y169" s="12"/>
      <c r="Z169" s="12"/>
      <c r="AA169" s="12"/>
      <c r="AB169" s="12"/>
      <c r="AC169" s="12"/>
      <c r="AD169" s="12"/>
      <c r="AE169" s="45"/>
      <c r="AF169" s="108"/>
    </row>
    <row r="170" spans="1:32" s="68" customFormat="1" ht="102.75" customHeight="1">
      <c r="A170" s="66" t="s">
        <v>32</v>
      </c>
      <c r="B170" s="47">
        <f>B171</f>
        <v>86254.730000000025</v>
      </c>
      <c r="C170" s="47">
        <f t="shared" ref="C170:E170" si="142">C171</f>
        <v>57915.26</v>
      </c>
      <c r="D170" s="47">
        <f t="shared" si="142"/>
        <v>53552</v>
      </c>
      <c r="E170" s="47">
        <f t="shared" si="142"/>
        <v>53552</v>
      </c>
      <c r="F170" s="47">
        <f>E170/B170*100</f>
        <v>62.08587053718675</v>
      </c>
      <c r="G170" s="47">
        <f>E170/C170*100</f>
        <v>92.466130688181309</v>
      </c>
      <c r="H170" s="47">
        <f t="shared" ref="H170:AE170" si="143">H171</f>
        <v>3670.31</v>
      </c>
      <c r="I170" s="47">
        <f t="shared" si="143"/>
        <v>2424.5</v>
      </c>
      <c r="J170" s="47">
        <f t="shared" si="143"/>
        <v>7599.41</v>
      </c>
      <c r="K170" s="47">
        <f t="shared" si="143"/>
        <v>7029.6</v>
      </c>
      <c r="L170" s="47">
        <f t="shared" si="143"/>
        <v>6771.32</v>
      </c>
      <c r="M170" s="47">
        <f t="shared" si="143"/>
        <v>6104.9000000000005</v>
      </c>
      <c r="N170" s="47">
        <f t="shared" si="143"/>
        <v>9796.6299999999992</v>
      </c>
      <c r="O170" s="47">
        <f t="shared" si="143"/>
        <v>8606.5</v>
      </c>
      <c r="P170" s="47">
        <f t="shared" si="143"/>
        <v>9585.33</v>
      </c>
      <c r="Q170" s="47">
        <f t="shared" si="143"/>
        <v>8500</v>
      </c>
      <c r="R170" s="47">
        <f t="shared" si="143"/>
        <v>9054.8700000000008</v>
      </c>
      <c r="S170" s="47">
        <f t="shared" si="143"/>
        <v>11213.5</v>
      </c>
      <c r="T170" s="47">
        <f t="shared" si="143"/>
        <v>11437.39</v>
      </c>
      <c r="U170" s="47">
        <f t="shared" si="143"/>
        <v>9673</v>
      </c>
      <c r="V170" s="47">
        <f t="shared" si="143"/>
        <v>3953.55</v>
      </c>
      <c r="W170" s="47">
        <f t="shared" si="143"/>
        <v>0</v>
      </c>
      <c r="X170" s="47">
        <f t="shared" si="143"/>
        <v>3933.51</v>
      </c>
      <c r="Y170" s="47">
        <f t="shared" si="143"/>
        <v>0</v>
      </c>
      <c r="Z170" s="47">
        <f t="shared" si="143"/>
        <v>7534.38</v>
      </c>
      <c r="AA170" s="47">
        <f t="shared" si="143"/>
        <v>0</v>
      </c>
      <c r="AB170" s="47">
        <f t="shared" si="143"/>
        <v>5175.16</v>
      </c>
      <c r="AC170" s="47">
        <f t="shared" si="143"/>
        <v>0</v>
      </c>
      <c r="AD170" s="47">
        <f t="shared" si="143"/>
        <v>7742.8700000000008</v>
      </c>
      <c r="AE170" s="47">
        <f t="shared" si="143"/>
        <v>0</v>
      </c>
      <c r="AF170" s="109" t="s">
        <v>84</v>
      </c>
    </row>
    <row r="171" spans="1:32" s="5" customFormat="1" ht="18.75">
      <c r="A171" s="6" t="s">
        <v>33</v>
      </c>
      <c r="B171" s="17">
        <f>B172+B173</f>
        <v>86254.730000000025</v>
      </c>
      <c r="C171" s="18">
        <f>SUM(C172:C175)</f>
        <v>57915.26</v>
      </c>
      <c r="D171" s="18">
        <f>SUM(D172:D175)</f>
        <v>53552</v>
      </c>
      <c r="E171" s="18">
        <f>SUM(E172:E175)</f>
        <v>53552</v>
      </c>
      <c r="F171" s="12">
        <f>E171/B171*100</f>
        <v>62.08587053718675</v>
      </c>
      <c r="G171" s="12">
        <f>E171/C171*100</f>
        <v>92.466130688181309</v>
      </c>
      <c r="H171" s="12">
        <f t="shared" ref="H171:AD171" si="144">H172+H173</f>
        <v>3670.31</v>
      </c>
      <c r="I171" s="12">
        <f t="shared" si="144"/>
        <v>2424.5</v>
      </c>
      <c r="J171" s="12">
        <f t="shared" si="144"/>
        <v>7599.41</v>
      </c>
      <c r="K171" s="12">
        <f t="shared" si="144"/>
        <v>7029.6</v>
      </c>
      <c r="L171" s="18">
        <f t="shared" si="144"/>
        <v>6771.32</v>
      </c>
      <c r="M171" s="18">
        <f t="shared" si="144"/>
        <v>6104.9000000000005</v>
      </c>
      <c r="N171" s="63">
        <f t="shared" si="144"/>
        <v>9796.6299999999992</v>
      </c>
      <c r="O171" s="63">
        <f t="shared" si="144"/>
        <v>8606.5</v>
      </c>
      <c r="P171" s="63">
        <f t="shared" si="144"/>
        <v>9585.33</v>
      </c>
      <c r="Q171" s="63">
        <f t="shared" si="144"/>
        <v>8500</v>
      </c>
      <c r="R171" s="63">
        <f t="shared" si="144"/>
        <v>9054.8700000000008</v>
      </c>
      <c r="S171" s="63">
        <f t="shared" si="144"/>
        <v>11213.5</v>
      </c>
      <c r="T171" s="13">
        <f t="shared" si="144"/>
        <v>11437.39</v>
      </c>
      <c r="U171" s="13">
        <f t="shared" si="144"/>
        <v>9673</v>
      </c>
      <c r="V171" s="12">
        <f t="shared" si="144"/>
        <v>3953.55</v>
      </c>
      <c r="W171" s="12">
        <f t="shared" si="144"/>
        <v>0</v>
      </c>
      <c r="X171" s="12">
        <f t="shared" si="144"/>
        <v>3933.51</v>
      </c>
      <c r="Y171" s="12">
        <f t="shared" si="144"/>
        <v>0</v>
      </c>
      <c r="Z171" s="12">
        <f t="shared" si="144"/>
        <v>7534.38</v>
      </c>
      <c r="AA171" s="12">
        <f t="shared" si="144"/>
        <v>0</v>
      </c>
      <c r="AB171" s="12">
        <f t="shared" si="144"/>
        <v>5175.16</v>
      </c>
      <c r="AC171" s="12">
        <f t="shared" si="144"/>
        <v>0</v>
      </c>
      <c r="AD171" s="12">
        <f t="shared" si="144"/>
        <v>7742.8700000000008</v>
      </c>
      <c r="AE171" s="45"/>
      <c r="AF171" s="110"/>
    </row>
    <row r="172" spans="1:32" s="5" customFormat="1" ht="18.75">
      <c r="A172" s="35" t="s">
        <v>5</v>
      </c>
      <c r="B172" s="9">
        <f>H172+J172+L172+N172+P172+R172+T172+V172+X172+Z172+AB172+AD172</f>
        <v>1821.2399999999998</v>
      </c>
      <c r="C172" s="12">
        <f>H172+J172+L172+N172+P172+R172+T172</f>
        <v>1821.1399999999999</v>
      </c>
      <c r="D172" s="12">
        <f>E172</f>
        <v>3231.6</v>
      </c>
      <c r="E172" s="12">
        <f>I172+K172+M172+O172+Q172+S172+U172+W172+Y172+AA172+AC172+AE53</f>
        <v>3231.6</v>
      </c>
      <c r="F172" s="12">
        <f>E172/B172*100</f>
        <v>177.43954668248008</v>
      </c>
      <c r="G172" s="12">
        <f>E172/C172*100</f>
        <v>177.4492900051616</v>
      </c>
      <c r="H172" s="2"/>
      <c r="I172" s="2"/>
      <c r="J172" s="12">
        <v>586.41999999999996</v>
      </c>
      <c r="K172" s="12">
        <v>508</v>
      </c>
      <c r="L172" s="18">
        <v>661.42</v>
      </c>
      <c r="M172" s="18">
        <v>739.3</v>
      </c>
      <c r="N172" s="63">
        <v>573.29999999999995</v>
      </c>
      <c r="O172" s="63">
        <v>519</v>
      </c>
      <c r="P172" s="86"/>
      <c r="Q172" s="63">
        <v>804.3</v>
      </c>
      <c r="R172" s="86"/>
      <c r="S172" s="63">
        <v>661</v>
      </c>
      <c r="T172" s="86">
        <v>0</v>
      </c>
      <c r="U172" s="13">
        <v>0</v>
      </c>
      <c r="V172" s="86"/>
      <c r="W172" s="12"/>
      <c r="X172" s="86"/>
      <c r="Y172" s="12"/>
      <c r="Z172" s="86"/>
      <c r="AA172" s="12"/>
      <c r="AB172" s="86"/>
      <c r="AC172" s="12"/>
      <c r="AD172" s="86">
        <v>0.1</v>
      </c>
      <c r="AE172" s="45"/>
      <c r="AF172" s="110"/>
    </row>
    <row r="173" spans="1:32" s="5" customFormat="1" ht="18.75">
      <c r="A173" s="35" t="s">
        <v>6</v>
      </c>
      <c r="B173" s="9">
        <f>H173+J173+L173+N173+P173+R173+T173+V173+X173+Z173+AB173+AD173</f>
        <v>84433.49000000002</v>
      </c>
      <c r="C173" s="12">
        <f>H173+J173+L173+N173+P173+R173+T173</f>
        <v>56094.12</v>
      </c>
      <c r="D173" s="12">
        <f>E173</f>
        <v>50320.4</v>
      </c>
      <c r="E173" s="12">
        <f>I173+K173+M173+O173+Q173+S173+U173+W173+Y173+AA173+AC173+AE54</f>
        <v>50320.4</v>
      </c>
      <c r="F173" s="12">
        <f>E173/B173*100</f>
        <v>59.597678598859282</v>
      </c>
      <c r="G173" s="12">
        <f>E173/C173*100</f>
        <v>89.707085163293414</v>
      </c>
      <c r="H173" s="12">
        <v>3670.31</v>
      </c>
      <c r="I173" s="12">
        <v>2424.5</v>
      </c>
      <c r="J173" s="12">
        <v>7012.99</v>
      </c>
      <c r="K173" s="12">
        <v>6521.6</v>
      </c>
      <c r="L173" s="18">
        <v>6109.9</v>
      </c>
      <c r="M173" s="18">
        <v>5365.6</v>
      </c>
      <c r="N173" s="63">
        <v>9223.33</v>
      </c>
      <c r="O173" s="63">
        <v>8087.5</v>
      </c>
      <c r="P173" s="63">
        <v>9585.33</v>
      </c>
      <c r="Q173" s="63">
        <v>7695.7</v>
      </c>
      <c r="R173" s="63">
        <v>9054.8700000000008</v>
      </c>
      <c r="S173" s="63">
        <v>10552.5</v>
      </c>
      <c r="T173" s="63">
        <v>11437.39</v>
      </c>
      <c r="U173" s="13">
        <v>9673</v>
      </c>
      <c r="V173" s="12">
        <v>3953.55</v>
      </c>
      <c r="W173" s="12"/>
      <c r="X173" s="12">
        <v>3933.51</v>
      </c>
      <c r="Y173" s="12"/>
      <c r="Z173" s="12">
        <v>7534.38</v>
      </c>
      <c r="AA173" s="12"/>
      <c r="AB173" s="12">
        <v>5175.16</v>
      </c>
      <c r="AC173" s="12"/>
      <c r="AD173" s="12">
        <v>7742.77</v>
      </c>
      <c r="AE173" s="45"/>
      <c r="AF173" s="110"/>
    </row>
    <row r="174" spans="1:32" s="5" customFormat="1" ht="18.75">
      <c r="A174" s="35" t="s">
        <v>7</v>
      </c>
      <c r="B174" s="17">
        <f>H174+J174+L174+N174+P174+R174+T174+V174+X174+Z174+AB174+AD174</f>
        <v>0</v>
      </c>
      <c r="C174" s="12"/>
      <c r="D174" s="12"/>
      <c r="E174" s="12">
        <v>0</v>
      </c>
      <c r="F174" s="2"/>
      <c r="G174" s="2"/>
      <c r="H174" s="2"/>
      <c r="I174" s="2"/>
      <c r="J174" s="2"/>
      <c r="K174" s="2"/>
      <c r="L174" s="42"/>
      <c r="M174" s="42" t="s">
        <v>65</v>
      </c>
      <c r="N174" s="59"/>
      <c r="O174" s="59"/>
      <c r="P174" s="59"/>
      <c r="Q174" s="59"/>
      <c r="R174" s="59"/>
      <c r="S174" s="59"/>
      <c r="T174" s="3"/>
      <c r="U174" s="3"/>
      <c r="V174" s="2"/>
      <c r="W174" s="2"/>
      <c r="X174" s="2"/>
      <c r="Y174" s="2"/>
      <c r="Z174" s="2"/>
      <c r="AA174" s="2"/>
      <c r="AB174" s="2"/>
      <c r="AC174" s="2"/>
      <c r="AD174" s="2"/>
      <c r="AE174" s="19"/>
      <c r="AF174" s="110"/>
    </row>
    <row r="175" spans="1:32" s="5" customFormat="1" ht="28.5" customHeight="1">
      <c r="A175" s="35" t="s">
        <v>8</v>
      </c>
      <c r="B175" s="17">
        <f>H175+J175+L175+N175+P175+R175+T175+V175+X175+Z175+AB175+AD175</f>
        <v>0</v>
      </c>
      <c r="C175" s="12"/>
      <c r="D175" s="12"/>
      <c r="E175" s="12">
        <f>I175+K175+M175+O175+Q175+S175+U175+W175+Y175+AA175+AC175+AE56</f>
        <v>0</v>
      </c>
      <c r="F175" s="2"/>
      <c r="G175" s="2"/>
      <c r="H175" s="2"/>
      <c r="I175" s="2"/>
      <c r="J175" s="2"/>
      <c r="K175" s="2"/>
      <c r="L175" s="42"/>
      <c r="M175" s="42"/>
      <c r="N175" s="59"/>
      <c r="O175" s="59"/>
      <c r="P175" s="59"/>
      <c r="Q175" s="59"/>
      <c r="R175" s="59"/>
      <c r="S175" s="59"/>
      <c r="T175" s="3"/>
      <c r="U175" s="3"/>
      <c r="V175" s="2"/>
      <c r="W175" s="2"/>
      <c r="X175" s="2"/>
      <c r="Y175" s="2"/>
      <c r="Z175" s="2"/>
      <c r="AA175" s="2"/>
      <c r="AB175" s="2"/>
      <c r="AC175" s="2"/>
      <c r="AD175" s="2"/>
      <c r="AE175" s="19"/>
      <c r="AF175" s="111"/>
    </row>
    <row r="176" spans="1:32" s="5" customFormat="1" ht="75">
      <c r="A176" s="1" t="s">
        <v>34</v>
      </c>
      <c r="B176" s="2">
        <f>B177+B196</f>
        <v>51882.197</v>
      </c>
      <c r="C176" s="2">
        <f>C177+C196</f>
        <v>32611.416000000005</v>
      </c>
      <c r="D176" s="2">
        <f>D177+D196</f>
        <v>29351.61</v>
      </c>
      <c r="E176" s="2">
        <f>E177+E196</f>
        <v>29351.61</v>
      </c>
      <c r="F176" s="2">
        <f>E176/B176*100</f>
        <v>56.573568000599515</v>
      </c>
      <c r="G176" s="2">
        <v>45</v>
      </c>
      <c r="H176" s="2">
        <f t="shared" ref="H176:AE176" si="145">H177+H196</f>
        <v>5211.8100000000004</v>
      </c>
      <c r="I176" s="2">
        <f t="shared" si="145"/>
        <v>3268.18</v>
      </c>
      <c r="J176" s="2">
        <f t="shared" si="145"/>
        <v>4398.7929999999997</v>
      </c>
      <c r="K176" s="2">
        <f t="shared" si="145"/>
        <v>3856.54</v>
      </c>
      <c r="L176" s="2">
        <f t="shared" si="145"/>
        <v>3933.241</v>
      </c>
      <c r="M176" s="2">
        <f t="shared" si="145"/>
        <v>3407.56</v>
      </c>
      <c r="N176" s="59">
        <f>N177+N196</f>
        <v>4736.2519999999995</v>
      </c>
      <c r="O176" s="59">
        <f t="shared" si="145"/>
        <v>4407.63</v>
      </c>
      <c r="P176" s="59">
        <f t="shared" si="145"/>
        <v>4903.1329999999998</v>
      </c>
      <c r="Q176" s="59">
        <f t="shared" si="145"/>
        <v>4546.04</v>
      </c>
      <c r="R176" s="59">
        <f t="shared" si="145"/>
        <v>4753.4809999999998</v>
      </c>
      <c r="S176" s="59">
        <f t="shared" si="145"/>
        <v>5418.96</v>
      </c>
      <c r="T176" s="3">
        <f t="shared" si="145"/>
        <v>4674.7060000000001</v>
      </c>
      <c r="U176" s="3">
        <f t="shared" si="145"/>
        <v>4446.7</v>
      </c>
      <c r="V176" s="2">
        <f t="shared" si="145"/>
        <v>3340.6680000000001</v>
      </c>
      <c r="W176" s="2">
        <f t="shared" si="145"/>
        <v>0</v>
      </c>
      <c r="X176" s="2">
        <f t="shared" si="145"/>
        <v>3430.6479999999997</v>
      </c>
      <c r="Y176" s="2">
        <f t="shared" si="145"/>
        <v>0</v>
      </c>
      <c r="Z176" s="2">
        <f t="shared" si="145"/>
        <v>3397.15</v>
      </c>
      <c r="AA176" s="2">
        <f t="shared" si="145"/>
        <v>0</v>
      </c>
      <c r="AB176" s="2">
        <f t="shared" si="145"/>
        <v>3640.0410000000002</v>
      </c>
      <c r="AC176" s="2">
        <f t="shared" si="145"/>
        <v>0</v>
      </c>
      <c r="AD176" s="2">
        <f t="shared" si="145"/>
        <v>5462.2739999999994</v>
      </c>
      <c r="AE176" s="2">
        <f t="shared" si="145"/>
        <v>0</v>
      </c>
      <c r="AF176" s="19"/>
    </row>
    <row r="177" spans="1:32" s="5" customFormat="1" ht="75">
      <c r="A177" s="6" t="s">
        <v>35</v>
      </c>
      <c r="B177" s="7">
        <f>B178+B184+B190</f>
        <v>47061.396999999997</v>
      </c>
      <c r="C177" s="7">
        <f>C178+C184+C190</f>
        <v>29403.130000000005</v>
      </c>
      <c r="D177" s="7">
        <f t="shared" ref="D177:E177" si="146">D178+D184+D190</f>
        <v>26644.87</v>
      </c>
      <c r="E177" s="7">
        <f t="shared" si="146"/>
        <v>26644.87</v>
      </c>
      <c r="F177" s="2">
        <f>E177/B177*100</f>
        <v>56.617252564771938</v>
      </c>
      <c r="G177" s="2">
        <f>E177/C177*100</f>
        <v>90.619161973572176</v>
      </c>
      <c r="H177" s="7">
        <f t="shared" ref="H177:AE177" si="147">H178+H184+H190</f>
        <v>4226.6570000000002</v>
      </c>
      <c r="I177" s="7">
        <f t="shared" si="147"/>
        <v>2608</v>
      </c>
      <c r="J177" s="7">
        <f t="shared" si="147"/>
        <v>3980.2</v>
      </c>
      <c r="K177" s="7">
        <f t="shared" si="147"/>
        <v>3543.18</v>
      </c>
      <c r="L177" s="7">
        <f t="shared" si="147"/>
        <v>3758.2220000000002</v>
      </c>
      <c r="M177" s="7">
        <f t="shared" si="147"/>
        <v>3272.27</v>
      </c>
      <c r="N177" s="60">
        <f>N178+N184+N190</f>
        <v>4198.7169999999996</v>
      </c>
      <c r="O177" s="60">
        <f t="shared" si="147"/>
        <v>3642.4</v>
      </c>
      <c r="P177" s="60">
        <f t="shared" si="147"/>
        <v>4537.8379999999997</v>
      </c>
      <c r="Q177" s="60">
        <f t="shared" si="147"/>
        <v>4275.3999999999996</v>
      </c>
      <c r="R177" s="60">
        <f t="shared" si="147"/>
        <v>4500.4349999999995</v>
      </c>
      <c r="S177" s="60">
        <f t="shared" si="147"/>
        <v>5285.01</v>
      </c>
      <c r="T177" s="8">
        <f t="shared" si="147"/>
        <v>4201.0609999999997</v>
      </c>
      <c r="U177" s="8">
        <f t="shared" si="147"/>
        <v>4018.61</v>
      </c>
      <c r="V177" s="7">
        <f t="shared" si="147"/>
        <v>2972.627</v>
      </c>
      <c r="W177" s="7">
        <f t="shared" si="147"/>
        <v>0</v>
      </c>
      <c r="X177" s="7">
        <f t="shared" si="147"/>
        <v>3271.5259999999998</v>
      </c>
      <c r="Y177" s="7">
        <f t="shared" si="147"/>
        <v>0</v>
      </c>
      <c r="Z177" s="7">
        <f t="shared" si="147"/>
        <v>3020.4490000000001</v>
      </c>
      <c r="AA177" s="7">
        <f t="shared" si="147"/>
        <v>0</v>
      </c>
      <c r="AB177" s="7">
        <f t="shared" si="147"/>
        <v>3441.6610000000001</v>
      </c>
      <c r="AC177" s="7">
        <f t="shared" si="147"/>
        <v>0</v>
      </c>
      <c r="AD177" s="7">
        <f t="shared" si="147"/>
        <v>4952.0039999999999</v>
      </c>
      <c r="AE177" s="7">
        <f t="shared" si="147"/>
        <v>0</v>
      </c>
      <c r="AF177" s="19"/>
    </row>
    <row r="178" spans="1:32" s="68" customFormat="1" ht="18.75">
      <c r="A178" s="66" t="s">
        <v>36</v>
      </c>
      <c r="B178" s="47">
        <f t="shared" ref="B178:S178" si="148">B179</f>
        <v>13821</v>
      </c>
      <c r="C178" s="47">
        <f t="shared" si="148"/>
        <v>9740.7430000000004</v>
      </c>
      <c r="D178" s="47">
        <f>D179</f>
        <v>7849.4100000000008</v>
      </c>
      <c r="E178" s="47">
        <f t="shared" si="148"/>
        <v>7849.4100000000008</v>
      </c>
      <c r="F178" s="47">
        <f t="shared" si="148"/>
        <v>56.793357933579337</v>
      </c>
      <c r="G178" s="47">
        <f t="shared" si="148"/>
        <v>80.583277887528709</v>
      </c>
      <c r="H178" s="47">
        <f t="shared" si="148"/>
        <v>2871.66</v>
      </c>
      <c r="I178" s="47">
        <f t="shared" si="148"/>
        <v>1463.8</v>
      </c>
      <c r="J178" s="47">
        <f t="shared" si="148"/>
        <v>1267.7270000000001</v>
      </c>
      <c r="K178" s="47">
        <f t="shared" si="148"/>
        <v>729.18</v>
      </c>
      <c r="L178" s="47">
        <f t="shared" si="148"/>
        <v>752.53200000000004</v>
      </c>
      <c r="M178" s="47">
        <f t="shared" si="148"/>
        <v>826.67</v>
      </c>
      <c r="N178" s="47">
        <f t="shared" si="148"/>
        <v>1176.7270000000001</v>
      </c>
      <c r="O178" s="47">
        <f t="shared" si="148"/>
        <v>966.9</v>
      </c>
      <c r="P178" s="47">
        <f t="shared" si="148"/>
        <v>1086.6579999999999</v>
      </c>
      <c r="Q178" s="47">
        <f t="shared" si="148"/>
        <v>1575.4</v>
      </c>
      <c r="R178" s="47">
        <f t="shared" si="148"/>
        <v>1095.7249999999999</v>
      </c>
      <c r="S178" s="47">
        <f t="shared" si="148"/>
        <v>1291.8499999999999</v>
      </c>
      <c r="T178" s="10">
        <f>T179</f>
        <v>1489.7139999999999</v>
      </c>
      <c r="U178" s="10">
        <f>U179</f>
        <v>995.61</v>
      </c>
      <c r="V178" s="47">
        <f t="shared" ref="V178:AE178" si="149">V179</f>
        <v>668.10699999999997</v>
      </c>
      <c r="W178" s="47">
        <f t="shared" si="149"/>
        <v>0</v>
      </c>
      <c r="X178" s="47">
        <f t="shared" si="149"/>
        <v>483.69600000000003</v>
      </c>
      <c r="Y178" s="47">
        <f t="shared" si="149"/>
        <v>0</v>
      </c>
      <c r="Z178" s="47">
        <f t="shared" si="149"/>
        <v>1050.749</v>
      </c>
      <c r="AA178" s="47">
        <f t="shared" si="149"/>
        <v>0</v>
      </c>
      <c r="AB178" s="47">
        <f t="shared" si="149"/>
        <v>496.88400000000001</v>
      </c>
      <c r="AC178" s="47">
        <f t="shared" si="149"/>
        <v>0</v>
      </c>
      <c r="AD178" s="47">
        <f t="shared" si="149"/>
        <v>1380.8209999999999</v>
      </c>
      <c r="AE178" s="47">
        <f t="shared" si="149"/>
        <v>0</v>
      </c>
      <c r="AF178" s="74"/>
    </row>
    <row r="179" spans="1:32" s="5" customFormat="1" ht="18.75">
      <c r="A179" s="4" t="s">
        <v>4</v>
      </c>
      <c r="B179" s="17">
        <f>SUM(B180:B183)</f>
        <v>13821</v>
      </c>
      <c r="C179" s="18">
        <f>SUM(C180:C183)</f>
        <v>9740.7430000000004</v>
      </c>
      <c r="D179" s="18">
        <f>SUM(D180:D183)</f>
        <v>7849.4100000000008</v>
      </c>
      <c r="E179" s="18">
        <f>SUM(E180:E183)</f>
        <v>7849.4100000000008</v>
      </c>
      <c r="F179" s="12">
        <f>E179/B179*100</f>
        <v>56.793357933579337</v>
      </c>
      <c r="G179" s="12">
        <f>E179/C179*100</f>
        <v>80.583277887528709</v>
      </c>
      <c r="H179" s="12">
        <f t="shared" ref="H179:AD179" si="150">H180+H181</f>
        <v>2871.66</v>
      </c>
      <c r="I179" s="12">
        <f t="shared" si="150"/>
        <v>1463.8</v>
      </c>
      <c r="J179" s="12">
        <f t="shared" si="150"/>
        <v>1267.7270000000001</v>
      </c>
      <c r="K179" s="12">
        <f t="shared" si="150"/>
        <v>729.18</v>
      </c>
      <c r="L179" s="18">
        <f t="shared" si="150"/>
        <v>752.53200000000004</v>
      </c>
      <c r="M179" s="18">
        <f t="shared" si="150"/>
        <v>826.67</v>
      </c>
      <c r="N179" s="63">
        <f t="shared" si="150"/>
        <v>1176.7270000000001</v>
      </c>
      <c r="O179" s="63">
        <f t="shared" si="150"/>
        <v>966.9</v>
      </c>
      <c r="P179" s="63">
        <f t="shared" si="150"/>
        <v>1086.6579999999999</v>
      </c>
      <c r="Q179" s="63">
        <f t="shared" si="150"/>
        <v>1575.4</v>
      </c>
      <c r="R179" s="63">
        <f t="shared" si="150"/>
        <v>1095.7249999999999</v>
      </c>
      <c r="S179" s="63">
        <f t="shared" si="150"/>
        <v>1291.8499999999999</v>
      </c>
      <c r="T179" s="13">
        <f t="shared" si="150"/>
        <v>1489.7139999999999</v>
      </c>
      <c r="U179" s="13">
        <f t="shared" si="150"/>
        <v>995.61</v>
      </c>
      <c r="V179" s="12">
        <f t="shared" si="150"/>
        <v>668.10699999999997</v>
      </c>
      <c r="W179" s="12">
        <f t="shared" si="150"/>
        <v>0</v>
      </c>
      <c r="X179" s="12">
        <f t="shared" si="150"/>
        <v>483.69600000000003</v>
      </c>
      <c r="Y179" s="12">
        <f t="shared" si="150"/>
        <v>0</v>
      </c>
      <c r="Z179" s="12">
        <f t="shared" si="150"/>
        <v>1050.749</v>
      </c>
      <c r="AA179" s="12">
        <f t="shared" si="150"/>
        <v>0</v>
      </c>
      <c r="AB179" s="12">
        <f t="shared" si="150"/>
        <v>496.88400000000001</v>
      </c>
      <c r="AC179" s="12">
        <f t="shared" si="150"/>
        <v>0</v>
      </c>
      <c r="AD179" s="12">
        <f t="shared" si="150"/>
        <v>1380.8209999999999</v>
      </c>
      <c r="AE179" s="45"/>
      <c r="AF179" s="19"/>
    </row>
    <row r="180" spans="1:32" s="5" customFormat="1" ht="18.75">
      <c r="A180" s="35" t="s">
        <v>5</v>
      </c>
      <c r="B180" s="17">
        <f>H180+J180+L180+N180+P180+R180+T180+V180+X180+Z180+AB180+AD180</f>
        <v>0</v>
      </c>
      <c r="C180" s="12">
        <f>H180+J180+L180+N180+P180+R180+T180+V180+X180+Z180+AB180</f>
        <v>0</v>
      </c>
      <c r="D180" s="12">
        <f>E180</f>
        <v>0</v>
      </c>
      <c r="E180" s="12">
        <f>I180+K180+M180+O180+Q180+S180+U180+W180+Y180+AA180+AC180+AE61</f>
        <v>0</v>
      </c>
      <c r="F180" s="12"/>
      <c r="G180" s="12"/>
      <c r="H180" s="12"/>
      <c r="I180" s="12"/>
      <c r="J180" s="12"/>
      <c r="K180" s="12"/>
      <c r="L180" s="18"/>
      <c r="M180" s="18"/>
      <c r="N180" s="63"/>
      <c r="O180" s="63"/>
      <c r="P180" s="63"/>
      <c r="Q180" s="63"/>
      <c r="R180" s="63"/>
      <c r="S180" s="63"/>
      <c r="T180" s="13"/>
      <c r="U180" s="13"/>
      <c r="V180" s="12"/>
      <c r="W180" s="12"/>
      <c r="X180" s="12"/>
      <c r="Y180" s="12"/>
      <c r="Z180" s="12"/>
      <c r="AA180" s="12"/>
      <c r="AB180" s="12"/>
      <c r="AC180" s="12"/>
      <c r="AD180" s="12"/>
      <c r="AE180" s="19"/>
      <c r="AF180" s="19"/>
    </row>
    <row r="181" spans="1:32" s="5" customFormat="1" ht="18.75">
      <c r="A181" s="35" t="s">
        <v>6</v>
      </c>
      <c r="B181" s="17">
        <f>H181+J181+L181+N181+P181+R181+T181+V181+X181+Z181+AB181+AD181</f>
        <v>13821</v>
      </c>
      <c r="C181" s="12">
        <f>H181+J181+L181+N181+P181+R181+T181</f>
        <v>9740.7430000000004</v>
      </c>
      <c r="D181" s="12">
        <f>E181</f>
        <v>7849.4100000000008</v>
      </c>
      <c r="E181" s="12">
        <f>I181+K181+M181+O181+Q181+S181+U181+W181+Y181+AA181+AC181+AE62</f>
        <v>7849.4100000000008</v>
      </c>
      <c r="F181" s="12">
        <f>E181/B181*100</f>
        <v>56.793357933579337</v>
      </c>
      <c r="G181" s="12">
        <f>E181/C181*100</f>
        <v>80.583277887528709</v>
      </c>
      <c r="H181" s="12">
        <v>2871.66</v>
      </c>
      <c r="I181" s="12">
        <v>1463.8</v>
      </c>
      <c r="J181" s="12">
        <v>1267.7270000000001</v>
      </c>
      <c r="K181" s="12">
        <v>729.18</v>
      </c>
      <c r="L181" s="18">
        <v>752.53200000000004</v>
      </c>
      <c r="M181" s="18">
        <v>826.67</v>
      </c>
      <c r="N181" s="63">
        <v>1176.7270000000001</v>
      </c>
      <c r="O181" s="63">
        <v>966.9</v>
      </c>
      <c r="P181" s="63">
        <v>1086.6579999999999</v>
      </c>
      <c r="Q181" s="63">
        <v>1575.4</v>
      </c>
      <c r="R181" s="63">
        <v>1095.7249999999999</v>
      </c>
      <c r="S181" s="63">
        <v>1291.8499999999999</v>
      </c>
      <c r="T181" s="13">
        <v>1489.7139999999999</v>
      </c>
      <c r="U181" s="13">
        <v>995.61</v>
      </c>
      <c r="V181" s="12">
        <v>668.10699999999997</v>
      </c>
      <c r="W181" s="12"/>
      <c r="X181" s="12">
        <v>483.69600000000003</v>
      </c>
      <c r="Y181" s="12"/>
      <c r="Z181" s="12">
        <v>1050.749</v>
      </c>
      <c r="AA181" s="12"/>
      <c r="AB181" s="12">
        <v>496.88400000000001</v>
      </c>
      <c r="AC181" s="12"/>
      <c r="AD181" s="12">
        <v>1380.8209999999999</v>
      </c>
      <c r="AE181" s="45"/>
      <c r="AF181" s="19"/>
    </row>
    <row r="182" spans="1:32" s="5" customFormat="1" ht="18.75">
      <c r="A182" s="35" t="s">
        <v>7</v>
      </c>
      <c r="B182" s="17">
        <f>H182+J182+L182+N182+P182+R182+T182+V182+X182+Z182+AB182+AD182</f>
        <v>0</v>
      </c>
      <c r="C182" s="12"/>
      <c r="D182" s="12"/>
      <c r="E182" s="12">
        <f>I182+K182+M182+O182+Q182+S182+U182+W182+Y182+AA182+AC182+AE63</f>
        <v>0</v>
      </c>
      <c r="F182" s="2"/>
      <c r="G182" s="2"/>
      <c r="H182" s="2"/>
      <c r="I182" s="2"/>
      <c r="J182" s="2"/>
      <c r="K182" s="2"/>
      <c r="L182" s="42"/>
      <c r="M182" s="42"/>
      <c r="N182" s="59"/>
      <c r="O182" s="59"/>
      <c r="P182" s="59"/>
      <c r="Q182" s="59"/>
      <c r="R182" s="59"/>
      <c r="S182" s="59"/>
      <c r="T182" s="3"/>
      <c r="U182" s="3"/>
      <c r="V182" s="2"/>
      <c r="W182" s="2"/>
      <c r="X182" s="2"/>
      <c r="Y182" s="2"/>
      <c r="Z182" s="2"/>
      <c r="AA182" s="2"/>
      <c r="AB182" s="2"/>
      <c r="AC182" s="2"/>
      <c r="AD182" s="2"/>
      <c r="AE182" s="45"/>
      <c r="AF182" s="19"/>
    </row>
    <row r="183" spans="1:32" s="5" customFormat="1" ht="18.75">
      <c r="A183" s="35" t="s">
        <v>8</v>
      </c>
      <c r="B183" s="17">
        <f>H183+J183+L183+N183+P183+R183+T183+V183+X183+Z183+AB183+AD183</f>
        <v>0</v>
      </c>
      <c r="C183" s="12"/>
      <c r="D183" s="12"/>
      <c r="E183" s="12">
        <f>I183+K183+M183+O183+Q183+S183+U183+W183+Y183+AA183+AC183+AE64</f>
        <v>0</v>
      </c>
      <c r="F183" s="2"/>
      <c r="G183" s="2"/>
      <c r="H183" s="2"/>
      <c r="I183" s="2"/>
      <c r="J183" s="2"/>
      <c r="K183" s="2"/>
      <c r="L183" s="42"/>
      <c r="M183" s="42"/>
      <c r="N183" s="59"/>
      <c r="O183" s="59"/>
      <c r="P183" s="59"/>
      <c r="Q183" s="59"/>
      <c r="R183" s="59"/>
      <c r="S183" s="59"/>
      <c r="T183" s="3"/>
      <c r="U183" s="3"/>
      <c r="V183" s="2"/>
      <c r="W183" s="2"/>
      <c r="X183" s="2"/>
      <c r="Y183" s="2"/>
      <c r="Z183" s="2"/>
      <c r="AA183" s="2"/>
      <c r="AB183" s="2"/>
      <c r="AC183" s="2"/>
      <c r="AD183" s="2"/>
      <c r="AE183" s="45"/>
      <c r="AF183" s="19"/>
    </row>
    <row r="184" spans="1:32" s="68" customFormat="1" ht="56.25">
      <c r="A184" s="66" t="s">
        <v>37</v>
      </c>
      <c r="B184" s="47">
        <f t="shared" ref="B184:S184" si="151">B185</f>
        <v>172.5</v>
      </c>
      <c r="C184" s="47">
        <f t="shared" si="151"/>
        <v>0</v>
      </c>
      <c r="D184" s="47">
        <f>D185</f>
        <v>0</v>
      </c>
      <c r="E184" s="47">
        <f t="shared" si="151"/>
        <v>0</v>
      </c>
      <c r="F184" s="47">
        <f t="shared" si="151"/>
        <v>0</v>
      </c>
      <c r="G184" s="47">
        <f t="shared" si="151"/>
        <v>0</v>
      </c>
      <c r="H184" s="47">
        <f t="shared" si="151"/>
        <v>0</v>
      </c>
      <c r="I184" s="47">
        <f t="shared" si="151"/>
        <v>0</v>
      </c>
      <c r="J184" s="47">
        <f t="shared" si="151"/>
        <v>0</v>
      </c>
      <c r="K184" s="47">
        <f t="shared" si="151"/>
        <v>0</v>
      </c>
      <c r="L184" s="47">
        <f t="shared" si="151"/>
        <v>0</v>
      </c>
      <c r="M184" s="47">
        <f t="shared" si="151"/>
        <v>0</v>
      </c>
      <c r="N184" s="47">
        <f t="shared" si="151"/>
        <v>0</v>
      </c>
      <c r="O184" s="47">
        <f t="shared" si="151"/>
        <v>0</v>
      </c>
      <c r="P184" s="47">
        <f t="shared" si="151"/>
        <v>0</v>
      </c>
      <c r="Q184" s="47">
        <f t="shared" si="151"/>
        <v>0</v>
      </c>
      <c r="R184" s="47">
        <f t="shared" si="151"/>
        <v>0</v>
      </c>
      <c r="S184" s="47">
        <f t="shared" si="151"/>
        <v>0</v>
      </c>
      <c r="T184" s="10">
        <f>T185</f>
        <v>0</v>
      </c>
      <c r="U184" s="10">
        <f>U185</f>
        <v>0</v>
      </c>
      <c r="V184" s="47">
        <f t="shared" ref="V184:AE184" si="152">V185</f>
        <v>0</v>
      </c>
      <c r="W184" s="47">
        <f t="shared" si="152"/>
        <v>0</v>
      </c>
      <c r="X184" s="47">
        <f t="shared" si="152"/>
        <v>0</v>
      </c>
      <c r="Y184" s="47">
        <f t="shared" si="152"/>
        <v>0</v>
      </c>
      <c r="Z184" s="47">
        <f t="shared" si="152"/>
        <v>0</v>
      </c>
      <c r="AA184" s="47">
        <f t="shared" si="152"/>
        <v>0</v>
      </c>
      <c r="AB184" s="47">
        <f t="shared" si="152"/>
        <v>172.5</v>
      </c>
      <c r="AC184" s="47">
        <f t="shared" si="152"/>
        <v>0</v>
      </c>
      <c r="AD184" s="47">
        <f t="shared" si="152"/>
        <v>0</v>
      </c>
      <c r="AE184" s="47">
        <f t="shared" si="152"/>
        <v>0</v>
      </c>
      <c r="AF184" s="67"/>
    </row>
    <row r="185" spans="1:32" s="5" customFormat="1" ht="18.75">
      <c r="A185" s="4" t="s">
        <v>4</v>
      </c>
      <c r="B185" s="17">
        <f>SUM(B186:B189)</f>
        <v>172.5</v>
      </c>
      <c r="C185" s="18">
        <f>SUM(C186:C189)</f>
        <v>0</v>
      </c>
      <c r="D185" s="18">
        <f>SUM(D186:D189)</f>
        <v>0</v>
      </c>
      <c r="E185" s="18">
        <f>SUM(E186:E189)</f>
        <v>0</v>
      </c>
      <c r="F185" s="12"/>
      <c r="G185" s="12"/>
      <c r="H185" s="12">
        <f t="shared" ref="H185:AD185" si="153">H186+H187</f>
        <v>0</v>
      </c>
      <c r="I185" s="12">
        <f t="shared" si="153"/>
        <v>0</v>
      </c>
      <c r="J185" s="12">
        <f t="shared" si="153"/>
        <v>0</v>
      </c>
      <c r="K185" s="12">
        <f t="shared" si="153"/>
        <v>0</v>
      </c>
      <c r="L185" s="18">
        <f t="shared" si="153"/>
        <v>0</v>
      </c>
      <c r="M185" s="18">
        <f t="shared" si="153"/>
        <v>0</v>
      </c>
      <c r="N185" s="63">
        <f t="shared" si="153"/>
        <v>0</v>
      </c>
      <c r="O185" s="63">
        <f t="shared" si="153"/>
        <v>0</v>
      </c>
      <c r="P185" s="63">
        <f t="shared" si="153"/>
        <v>0</v>
      </c>
      <c r="Q185" s="63">
        <f t="shared" si="153"/>
        <v>0</v>
      </c>
      <c r="R185" s="63">
        <f t="shared" si="153"/>
        <v>0</v>
      </c>
      <c r="S185" s="63">
        <f t="shared" si="153"/>
        <v>0</v>
      </c>
      <c r="T185" s="13">
        <f t="shared" si="153"/>
        <v>0</v>
      </c>
      <c r="U185" s="13">
        <f t="shared" si="153"/>
        <v>0</v>
      </c>
      <c r="V185" s="12">
        <f t="shared" si="153"/>
        <v>0</v>
      </c>
      <c r="W185" s="12">
        <f t="shared" si="153"/>
        <v>0</v>
      </c>
      <c r="X185" s="12">
        <f t="shared" si="153"/>
        <v>0</v>
      </c>
      <c r="Y185" s="12">
        <f t="shared" si="153"/>
        <v>0</v>
      </c>
      <c r="Z185" s="12">
        <f t="shared" si="153"/>
        <v>0</v>
      </c>
      <c r="AA185" s="12">
        <f t="shared" si="153"/>
        <v>0</v>
      </c>
      <c r="AB185" s="12">
        <f t="shared" si="153"/>
        <v>172.5</v>
      </c>
      <c r="AC185" s="12">
        <f t="shared" si="153"/>
        <v>0</v>
      </c>
      <c r="AD185" s="12">
        <f t="shared" si="153"/>
        <v>0</v>
      </c>
      <c r="AE185" s="45"/>
      <c r="AF185" s="19"/>
    </row>
    <row r="186" spans="1:32" s="5" customFormat="1" ht="18.75">
      <c r="A186" s="35" t="s">
        <v>5</v>
      </c>
      <c r="B186" s="17">
        <f>H186+J186+L186+N186+P186+R186+T186+V186+X186+Z186+AB186+AD186</f>
        <v>0</v>
      </c>
      <c r="C186" s="12">
        <f>H186+J186+L186+N186+P186+R186+T186+V186+X186+Z186+AB186</f>
        <v>0</v>
      </c>
      <c r="D186" s="12">
        <f>E186</f>
        <v>0</v>
      </c>
      <c r="E186" s="12">
        <f>I186+K186+M186+O186+Q186+S186+U186+W186+Y186+AA186+AC186+AE85</f>
        <v>0</v>
      </c>
      <c r="F186" s="12"/>
      <c r="G186" s="12"/>
      <c r="H186" s="12"/>
      <c r="I186" s="12"/>
      <c r="J186" s="12"/>
      <c r="K186" s="12"/>
      <c r="L186" s="18"/>
      <c r="M186" s="18"/>
      <c r="N186" s="63"/>
      <c r="O186" s="63"/>
      <c r="P186" s="63"/>
      <c r="Q186" s="63"/>
      <c r="R186" s="63"/>
      <c r="S186" s="63"/>
      <c r="T186" s="13"/>
      <c r="U186" s="13"/>
      <c r="V186" s="12"/>
      <c r="W186" s="12"/>
      <c r="X186" s="12"/>
      <c r="Y186" s="12"/>
      <c r="Z186" s="12"/>
      <c r="AA186" s="12"/>
      <c r="AB186" s="12"/>
      <c r="AC186" s="12"/>
      <c r="AD186" s="12"/>
      <c r="AE186" s="45"/>
      <c r="AF186" s="19"/>
    </row>
    <row r="187" spans="1:32" s="5" customFormat="1" ht="18.75">
      <c r="A187" s="35" t="s">
        <v>6</v>
      </c>
      <c r="B187" s="17">
        <f>H187+J187+L187+N187+P187+R187+T187+V187+X187+Z187+AB187+AD187</f>
        <v>172.5</v>
      </c>
      <c r="C187" s="12">
        <f>H187+J187</f>
        <v>0</v>
      </c>
      <c r="D187" s="12">
        <f>E187</f>
        <v>0</v>
      </c>
      <c r="E187" s="12">
        <f>I187+K187+M187+O187+Q187+S187+U187+W187+Y187+AA187+AC187+AE86</f>
        <v>0</v>
      </c>
      <c r="F187" s="2"/>
      <c r="G187" s="2"/>
      <c r="H187" s="2"/>
      <c r="I187" s="2"/>
      <c r="J187" s="2"/>
      <c r="K187" s="2"/>
      <c r="L187" s="42"/>
      <c r="M187" s="42"/>
      <c r="N187" s="59"/>
      <c r="O187" s="59"/>
      <c r="P187" s="59"/>
      <c r="Q187" s="59"/>
      <c r="R187" s="59"/>
      <c r="S187" s="59"/>
      <c r="T187" s="3"/>
      <c r="U187" s="3"/>
      <c r="V187" s="2"/>
      <c r="W187" s="2"/>
      <c r="X187" s="2"/>
      <c r="Y187" s="2"/>
      <c r="Z187" s="2"/>
      <c r="AA187" s="2"/>
      <c r="AB187" s="12">
        <v>172.5</v>
      </c>
      <c r="AC187" s="2"/>
      <c r="AD187" s="2"/>
      <c r="AE187" s="45"/>
      <c r="AF187" s="19"/>
    </row>
    <row r="188" spans="1:32" s="5" customFormat="1" ht="18.75">
      <c r="A188" s="35" t="s">
        <v>7</v>
      </c>
      <c r="B188" s="17">
        <f>H188+J188+L188+N188+P188+R188+T188+V188+X188+Z188+AB188+AD188</f>
        <v>0</v>
      </c>
      <c r="C188" s="12"/>
      <c r="D188" s="12"/>
      <c r="E188" s="12">
        <f>I188+K188+M188+O188+Q188+S188+U188+W188+Y188+AA188+AC188+AE87</f>
        <v>0</v>
      </c>
      <c r="F188" s="2"/>
      <c r="G188" s="2"/>
      <c r="H188" s="2"/>
      <c r="I188" s="2"/>
      <c r="J188" s="2"/>
      <c r="K188" s="2"/>
      <c r="L188" s="42"/>
      <c r="M188" s="42"/>
      <c r="N188" s="59"/>
      <c r="O188" s="59"/>
      <c r="P188" s="59"/>
      <c r="Q188" s="59"/>
      <c r="R188" s="59"/>
      <c r="S188" s="59"/>
      <c r="T188" s="3"/>
      <c r="U188" s="3"/>
      <c r="V188" s="2"/>
      <c r="W188" s="2"/>
      <c r="X188" s="2"/>
      <c r="Y188" s="2"/>
      <c r="Z188" s="2"/>
      <c r="AA188" s="2"/>
      <c r="AB188" s="2"/>
      <c r="AC188" s="2"/>
      <c r="AD188" s="2"/>
      <c r="AE188" s="45"/>
      <c r="AF188" s="19"/>
    </row>
    <row r="189" spans="1:32" s="5" customFormat="1" ht="18.75">
      <c r="A189" s="35" t="s">
        <v>8</v>
      </c>
      <c r="B189" s="17">
        <f>H189+J189+L189+N189+P189+R189+T189+V189+X189+Z189+AB189+AD189</f>
        <v>0</v>
      </c>
      <c r="C189" s="12"/>
      <c r="D189" s="12"/>
      <c r="E189" s="12">
        <f>I189+K189+M189+O189+Q189+S189+U189+W189+Y189+AA189+AC189+AE88</f>
        <v>0</v>
      </c>
      <c r="F189" s="2"/>
      <c r="G189" s="2"/>
      <c r="H189" s="2"/>
      <c r="I189" s="2"/>
      <c r="J189" s="2"/>
      <c r="K189" s="2"/>
      <c r="L189" s="42"/>
      <c r="M189" s="42"/>
      <c r="N189" s="59"/>
      <c r="O189" s="59"/>
      <c r="P189" s="59"/>
      <c r="Q189" s="59"/>
      <c r="R189" s="59"/>
      <c r="S189" s="59"/>
      <c r="T189" s="3"/>
      <c r="U189" s="3"/>
      <c r="V189" s="2"/>
      <c r="W189" s="2"/>
      <c r="X189" s="2"/>
      <c r="Y189" s="2"/>
      <c r="Z189" s="2"/>
      <c r="AA189" s="2"/>
      <c r="AB189" s="2"/>
      <c r="AC189" s="2"/>
      <c r="AD189" s="2"/>
      <c r="AE189" s="45"/>
      <c r="AF189" s="45"/>
    </row>
    <row r="190" spans="1:32" s="68" customFormat="1" ht="75">
      <c r="A190" s="66" t="s">
        <v>38</v>
      </c>
      <c r="B190" s="47">
        <f t="shared" ref="B190:S190" si="154">B191</f>
        <v>33067.896999999997</v>
      </c>
      <c r="C190" s="47">
        <f t="shared" si="154"/>
        <v>19662.387000000002</v>
      </c>
      <c r="D190" s="47">
        <f>D191</f>
        <v>18795.46</v>
      </c>
      <c r="E190" s="47">
        <f t="shared" si="154"/>
        <v>18795.46</v>
      </c>
      <c r="F190" s="47">
        <f t="shared" si="154"/>
        <v>56.838994024929981</v>
      </c>
      <c r="G190" s="47">
        <f t="shared" si="154"/>
        <v>95.590937153256093</v>
      </c>
      <c r="H190" s="47">
        <f t="shared" si="154"/>
        <v>1354.9970000000001</v>
      </c>
      <c r="I190" s="47">
        <f t="shared" si="154"/>
        <v>1144.2</v>
      </c>
      <c r="J190" s="47">
        <f t="shared" si="154"/>
        <v>2712.473</v>
      </c>
      <c r="K190" s="47">
        <f t="shared" si="154"/>
        <v>2814</v>
      </c>
      <c r="L190" s="47">
        <f t="shared" si="154"/>
        <v>3005.69</v>
      </c>
      <c r="M190" s="47">
        <f t="shared" si="154"/>
        <v>2445.6</v>
      </c>
      <c r="N190" s="47">
        <f t="shared" si="154"/>
        <v>3021.99</v>
      </c>
      <c r="O190" s="47">
        <f t="shared" si="154"/>
        <v>2675.5</v>
      </c>
      <c r="P190" s="47">
        <f t="shared" si="154"/>
        <v>3451.18</v>
      </c>
      <c r="Q190" s="47">
        <f t="shared" si="154"/>
        <v>2700</v>
      </c>
      <c r="R190" s="47">
        <f t="shared" si="154"/>
        <v>3404.71</v>
      </c>
      <c r="S190" s="47">
        <f t="shared" si="154"/>
        <v>3993.16</v>
      </c>
      <c r="T190" s="10">
        <f>T191</f>
        <v>2711.3470000000002</v>
      </c>
      <c r="U190" s="10">
        <f>U191</f>
        <v>3023</v>
      </c>
      <c r="V190" s="47">
        <f t="shared" ref="V190:AD190" si="155">V191</f>
        <v>2304.52</v>
      </c>
      <c r="W190" s="47">
        <f t="shared" si="155"/>
        <v>0</v>
      </c>
      <c r="X190" s="47">
        <f t="shared" si="155"/>
        <v>2787.83</v>
      </c>
      <c r="Y190" s="47">
        <f t="shared" si="155"/>
        <v>0</v>
      </c>
      <c r="Z190" s="47">
        <f t="shared" si="155"/>
        <v>1969.7</v>
      </c>
      <c r="AA190" s="47">
        <f t="shared" si="155"/>
        <v>0</v>
      </c>
      <c r="AB190" s="47">
        <f t="shared" si="155"/>
        <v>2772.277</v>
      </c>
      <c r="AC190" s="47">
        <f t="shared" si="155"/>
        <v>0</v>
      </c>
      <c r="AD190" s="47">
        <f t="shared" si="155"/>
        <v>3571.183</v>
      </c>
      <c r="AE190" s="47"/>
      <c r="AF190" s="89" t="s">
        <v>74</v>
      </c>
    </row>
    <row r="191" spans="1:32" s="5" customFormat="1" ht="18.75">
      <c r="A191" s="4" t="s">
        <v>4</v>
      </c>
      <c r="B191" s="17">
        <f>SUM(B192:B195)</f>
        <v>33067.896999999997</v>
      </c>
      <c r="C191" s="18">
        <f>SUM(C192:C195)</f>
        <v>19662.387000000002</v>
      </c>
      <c r="D191" s="18">
        <f>SUM(D192:D195)</f>
        <v>18795.46</v>
      </c>
      <c r="E191" s="18">
        <f>SUM(E192:E195)</f>
        <v>18795.46</v>
      </c>
      <c r="F191" s="12">
        <f>E191/B191*100</f>
        <v>56.838994024929981</v>
      </c>
      <c r="G191" s="12">
        <f>E191/C191*100</f>
        <v>95.590937153256093</v>
      </c>
      <c r="H191" s="12">
        <f t="shared" ref="H191:AD191" si="156">H192+H193</f>
        <v>1354.9970000000001</v>
      </c>
      <c r="I191" s="12">
        <f t="shared" si="156"/>
        <v>1144.2</v>
      </c>
      <c r="J191" s="12">
        <f t="shared" si="156"/>
        <v>2712.473</v>
      </c>
      <c r="K191" s="12">
        <f t="shared" si="156"/>
        <v>2814</v>
      </c>
      <c r="L191" s="18">
        <f t="shared" si="156"/>
        <v>3005.69</v>
      </c>
      <c r="M191" s="18">
        <f t="shared" si="156"/>
        <v>2445.6</v>
      </c>
      <c r="N191" s="63">
        <f t="shared" si="156"/>
        <v>3021.99</v>
      </c>
      <c r="O191" s="63">
        <f t="shared" si="156"/>
        <v>2675.5</v>
      </c>
      <c r="P191" s="63">
        <f t="shared" si="156"/>
        <v>3451.18</v>
      </c>
      <c r="Q191" s="63">
        <f t="shared" si="156"/>
        <v>2700</v>
      </c>
      <c r="R191" s="63">
        <f t="shared" si="156"/>
        <v>3404.71</v>
      </c>
      <c r="S191" s="63">
        <f t="shared" si="156"/>
        <v>3993.16</v>
      </c>
      <c r="T191" s="13">
        <f t="shared" si="156"/>
        <v>2711.3470000000002</v>
      </c>
      <c r="U191" s="13">
        <f>U192+U193</f>
        <v>3023</v>
      </c>
      <c r="V191" s="12">
        <f t="shared" si="156"/>
        <v>2304.52</v>
      </c>
      <c r="W191" s="12">
        <f t="shared" si="156"/>
        <v>0</v>
      </c>
      <c r="X191" s="12">
        <f t="shared" si="156"/>
        <v>2787.83</v>
      </c>
      <c r="Y191" s="12">
        <f t="shared" si="156"/>
        <v>0</v>
      </c>
      <c r="Z191" s="12">
        <f t="shared" si="156"/>
        <v>1969.7</v>
      </c>
      <c r="AA191" s="12">
        <f t="shared" si="156"/>
        <v>0</v>
      </c>
      <c r="AB191" s="12">
        <f t="shared" si="156"/>
        <v>2772.277</v>
      </c>
      <c r="AC191" s="12">
        <f t="shared" si="156"/>
        <v>0</v>
      </c>
      <c r="AD191" s="12">
        <f t="shared" si="156"/>
        <v>3571.183</v>
      </c>
      <c r="AE191" s="19"/>
      <c r="AF191" s="90"/>
    </row>
    <row r="192" spans="1:32" s="5" customFormat="1" ht="18.75">
      <c r="A192" s="35" t="s">
        <v>5</v>
      </c>
      <c r="B192" s="17">
        <f>H192+J192+L192+N192+P192+R192+T192+V192+X192+Z192+AB192+AD192</f>
        <v>0</v>
      </c>
      <c r="C192" s="12">
        <f>H192+J192+L192+N192+P192+R192+T192+V192+X192+Z192+AB192</f>
        <v>0</v>
      </c>
      <c r="D192" s="12">
        <f>E192</f>
        <v>0</v>
      </c>
      <c r="E192" s="12">
        <f>I192+K192+M192+O192+Q192+S192+U192+W192+Y192+AA192+AC192+AE91</f>
        <v>0</v>
      </c>
      <c r="F192" s="12"/>
      <c r="G192" s="12"/>
      <c r="H192" s="12"/>
      <c r="I192" s="12"/>
      <c r="J192" s="12"/>
      <c r="K192" s="12"/>
      <c r="L192" s="18"/>
      <c r="M192" s="18"/>
      <c r="N192" s="63"/>
      <c r="O192" s="63"/>
      <c r="P192" s="63"/>
      <c r="Q192" s="63"/>
      <c r="R192" s="63"/>
      <c r="S192" s="63"/>
      <c r="T192" s="13"/>
      <c r="U192" s="13"/>
      <c r="V192" s="12"/>
      <c r="W192" s="12"/>
      <c r="X192" s="12"/>
      <c r="Y192" s="12"/>
      <c r="Z192" s="12"/>
      <c r="AA192" s="12"/>
      <c r="AB192" s="12"/>
      <c r="AC192" s="12"/>
      <c r="AD192" s="12"/>
      <c r="AE192" s="19"/>
      <c r="AF192" s="90"/>
    </row>
    <row r="193" spans="1:44" s="5" customFormat="1" ht="18.75">
      <c r="A193" s="35" t="s">
        <v>6</v>
      </c>
      <c r="B193" s="9">
        <f>H193+J193+L193+N193+P193+R193+T193+V193+X193+Z193+AB193+AD193</f>
        <v>33067.896999999997</v>
      </c>
      <c r="C193" s="12">
        <f>H193+J193+L193+N193+P193+R193+T193</f>
        <v>19662.387000000002</v>
      </c>
      <c r="D193" s="12">
        <f>E193</f>
        <v>18795.46</v>
      </c>
      <c r="E193" s="12">
        <f>I193+K193+M193+O193+Q193+S193+U193+W193+Y193+AA193+AC193+AE92</f>
        <v>18795.46</v>
      </c>
      <c r="F193" s="12">
        <f>E193/B193*100</f>
        <v>56.838994024929981</v>
      </c>
      <c r="G193" s="12">
        <f>E193/C193*100</f>
        <v>95.590937153256093</v>
      </c>
      <c r="H193" s="12">
        <v>1354.9970000000001</v>
      </c>
      <c r="I193" s="12">
        <v>1144.2</v>
      </c>
      <c r="J193" s="12">
        <v>2712.473</v>
      </c>
      <c r="K193" s="12">
        <v>2814</v>
      </c>
      <c r="L193" s="18">
        <v>3005.69</v>
      </c>
      <c r="M193" s="18">
        <v>2445.6</v>
      </c>
      <c r="N193" s="63">
        <v>3021.99</v>
      </c>
      <c r="O193" s="63">
        <v>2675.5</v>
      </c>
      <c r="P193" s="63">
        <v>3451.18</v>
      </c>
      <c r="Q193" s="63">
        <v>2700</v>
      </c>
      <c r="R193" s="63">
        <v>3404.71</v>
      </c>
      <c r="S193" s="63">
        <v>3993.16</v>
      </c>
      <c r="T193" s="13">
        <v>2711.3470000000002</v>
      </c>
      <c r="U193" s="13">
        <v>3023</v>
      </c>
      <c r="V193" s="12">
        <v>2304.52</v>
      </c>
      <c r="W193" s="12"/>
      <c r="X193" s="12">
        <v>2787.83</v>
      </c>
      <c r="Y193" s="12"/>
      <c r="Z193" s="12">
        <v>1969.7</v>
      </c>
      <c r="AA193" s="12"/>
      <c r="AB193" s="12">
        <v>2772.277</v>
      </c>
      <c r="AC193" s="12"/>
      <c r="AD193" s="12">
        <v>3571.183</v>
      </c>
      <c r="AE193" s="19"/>
      <c r="AF193" s="90"/>
    </row>
    <row r="194" spans="1:44" s="5" customFormat="1" ht="18.75">
      <c r="A194" s="35" t="s">
        <v>7</v>
      </c>
      <c r="B194" s="17">
        <f>H194+J194+L194+N194+P194+R194+T194+V194+X194+Z194+AB194+AD194</f>
        <v>0</v>
      </c>
      <c r="C194" s="12"/>
      <c r="D194" s="12"/>
      <c r="E194" s="12">
        <f>I194+K194+M194+O194+Q194+S194+U194+W194+Y194+AA194+AC194+AE93</f>
        <v>0</v>
      </c>
      <c r="F194" s="2"/>
      <c r="G194" s="2"/>
      <c r="H194" s="12"/>
      <c r="I194" s="12"/>
      <c r="J194" s="12"/>
      <c r="K194" s="12"/>
      <c r="L194" s="18"/>
      <c r="M194" s="18"/>
      <c r="N194" s="63"/>
      <c r="O194" s="63"/>
      <c r="P194" s="63"/>
      <c r="Q194" s="63"/>
      <c r="R194" s="63"/>
      <c r="S194" s="63"/>
      <c r="T194" s="13"/>
      <c r="U194" s="13"/>
      <c r="V194" s="12"/>
      <c r="W194" s="12"/>
      <c r="X194" s="12"/>
      <c r="Y194" s="12"/>
      <c r="Z194" s="12"/>
      <c r="AA194" s="12"/>
      <c r="AB194" s="12"/>
      <c r="AC194" s="12"/>
      <c r="AD194" s="12"/>
      <c r="AE194" s="45"/>
      <c r="AF194" s="90"/>
    </row>
    <row r="195" spans="1:44" s="5" customFormat="1" ht="18.75">
      <c r="A195" s="35" t="s">
        <v>8</v>
      </c>
      <c r="B195" s="17">
        <f>H195+J195+L195+N195+P195+R195+T195+V195+X195+Z195+AB195+AD195</f>
        <v>0</v>
      </c>
      <c r="C195" s="12"/>
      <c r="D195" s="12"/>
      <c r="E195" s="12">
        <f>I195+K195+M195+O195+Q195+S195+U195+W195+Y195+AA195+AC195+AE94</f>
        <v>0</v>
      </c>
      <c r="F195" s="2"/>
      <c r="G195" s="2"/>
      <c r="H195" s="2"/>
      <c r="I195" s="2"/>
      <c r="J195" s="2"/>
      <c r="K195" s="2"/>
      <c r="L195" s="42"/>
      <c r="M195" s="42"/>
      <c r="N195" s="59"/>
      <c r="O195" s="59"/>
      <c r="P195" s="59"/>
      <c r="Q195" s="59"/>
      <c r="R195" s="59"/>
      <c r="S195" s="59"/>
      <c r="T195" s="3"/>
      <c r="U195" s="3"/>
      <c r="V195" s="2"/>
      <c r="W195" s="2"/>
      <c r="X195" s="2"/>
      <c r="Y195" s="2"/>
      <c r="Z195" s="2"/>
      <c r="AA195" s="2"/>
      <c r="AB195" s="2"/>
      <c r="AC195" s="2"/>
      <c r="AD195" s="2"/>
      <c r="AE195" s="45"/>
      <c r="AF195" s="91"/>
    </row>
    <row r="196" spans="1:44" s="5" customFormat="1" ht="75">
      <c r="A196" s="6" t="s">
        <v>39</v>
      </c>
      <c r="B196" s="7">
        <f t="shared" ref="B196:Q197" si="157">B197</f>
        <v>4820.7999999999993</v>
      </c>
      <c r="C196" s="7">
        <f>C197</f>
        <v>3208.2860000000001</v>
      </c>
      <c r="D196" s="7">
        <f>D197</f>
        <v>2706.74</v>
      </c>
      <c r="E196" s="7">
        <f>E197</f>
        <v>2706.74</v>
      </c>
      <c r="F196" s="7">
        <f t="shared" si="157"/>
        <v>56.147112512446071</v>
      </c>
      <c r="G196" s="7">
        <f t="shared" si="157"/>
        <v>84.367166767551254</v>
      </c>
      <c r="H196" s="7">
        <f t="shared" si="157"/>
        <v>985.15300000000002</v>
      </c>
      <c r="I196" s="7">
        <f t="shared" si="157"/>
        <v>660.18</v>
      </c>
      <c r="J196" s="7">
        <f t="shared" si="157"/>
        <v>418.59300000000002</v>
      </c>
      <c r="K196" s="7">
        <f t="shared" si="157"/>
        <v>313.36</v>
      </c>
      <c r="L196" s="7">
        <f t="shared" si="157"/>
        <v>175.01900000000001</v>
      </c>
      <c r="M196" s="7">
        <f t="shared" si="157"/>
        <v>135.29</v>
      </c>
      <c r="N196" s="60">
        <f t="shared" si="157"/>
        <v>537.53499999999997</v>
      </c>
      <c r="O196" s="60">
        <f t="shared" si="157"/>
        <v>765.23</v>
      </c>
      <c r="P196" s="60">
        <f t="shared" si="157"/>
        <v>365.29500000000002</v>
      </c>
      <c r="Q196" s="60">
        <f t="shared" si="157"/>
        <v>270.64</v>
      </c>
      <c r="R196" s="60">
        <f>R197</f>
        <v>253.04599999999999</v>
      </c>
      <c r="S196" s="60">
        <f t="shared" ref="S196:AE197" si="158">S197</f>
        <v>133.94999999999999</v>
      </c>
      <c r="T196" s="8">
        <f>T197</f>
        <v>473.64499999999998</v>
      </c>
      <c r="U196" s="8">
        <f t="shared" si="158"/>
        <v>428.09</v>
      </c>
      <c r="V196" s="7">
        <f t="shared" si="158"/>
        <v>368.041</v>
      </c>
      <c r="W196" s="7">
        <f t="shared" si="158"/>
        <v>0</v>
      </c>
      <c r="X196" s="7">
        <f t="shared" si="158"/>
        <v>159.12200000000001</v>
      </c>
      <c r="Y196" s="7">
        <f t="shared" si="158"/>
        <v>0</v>
      </c>
      <c r="Z196" s="7">
        <f t="shared" si="158"/>
        <v>376.70100000000002</v>
      </c>
      <c r="AA196" s="7">
        <f t="shared" si="158"/>
        <v>0</v>
      </c>
      <c r="AB196" s="7">
        <f t="shared" si="158"/>
        <v>198.38</v>
      </c>
      <c r="AC196" s="7">
        <f t="shared" si="158"/>
        <v>0</v>
      </c>
      <c r="AD196" s="7">
        <f t="shared" si="158"/>
        <v>510.27</v>
      </c>
      <c r="AE196" s="7">
        <f t="shared" si="158"/>
        <v>0</v>
      </c>
      <c r="AF196" s="19"/>
    </row>
    <row r="197" spans="1:44" s="68" customFormat="1" ht="56.25">
      <c r="A197" s="66" t="s">
        <v>40</v>
      </c>
      <c r="B197" s="47">
        <f t="shared" si="157"/>
        <v>4820.7999999999993</v>
      </c>
      <c r="C197" s="47">
        <f>C198</f>
        <v>3208.2860000000001</v>
      </c>
      <c r="D197" s="47">
        <f>D198</f>
        <v>2706.74</v>
      </c>
      <c r="E197" s="47">
        <f t="shared" si="157"/>
        <v>2706.74</v>
      </c>
      <c r="F197" s="47">
        <f t="shared" si="157"/>
        <v>56.147112512446071</v>
      </c>
      <c r="G197" s="47">
        <f t="shared" si="157"/>
        <v>84.367166767551254</v>
      </c>
      <c r="H197" s="47">
        <f t="shared" si="157"/>
        <v>985.15300000000002</v>
      </c>
      <c r="I197" s="47">
        <f t="shared" si="157"/>
        <v>660.18</v>
      </c>
      <c r="J197" s="47">
        <f t="shared" si="157"/>
        <v>418.59300000000002</v>
      </c>
      <c r="K197" s="47">
        <f t="shared" si="157"/>
        <v>313.36</v>
      </c>
      <c r="L197" s="47">
        <f t="shared" si="157"/>
        <v>175.01900000000001</v>
      </c>
      <c r="M197" s="47">
        <f t="shared" si="157"/>
        <v>135.29</v>
      </c>
      <c r="N197" s="47">
        <f t="shared" si="157"/>
        <v>537.53499999999997</v>
      </c>
      <c r="O197" s="47">
        <f t="shared" si="157"/>
        <v>765.23</v>
      </c>
      <c r="P197" s="47">
        <f t="shared" si="157"/>
        <v>365.29500000000002</v>
      </c>
      <c r="Q197" s="47">
        <f t="shared" si="157"/>
        <v>270.64</v>
      </c>
      <c r="R197" s="47">
        <f t="shared" ref="R197:V197" si="159">R198</f>
        <v>253.04599999999999</v>
      </c>
      <c r="S197" s="47">
        <f t="shared" si="159"/>
        <v>133.94999999999999</v>
      </c>
      <c r="T197" s="10">
        <f>T198</f>
        <v>473.64499999999998</v>
      </c>
      <c r="U197" s="10">
        <f>U198</f>
        <v>428.09</v>
      </c>
      <c r="V197" s="47">
        <f t="shared" si="159"/>
        <v>368.041</v>
      </c>
      <c r="W197" s="47">
        <f t="shared" si="158"/>
        <v>0</v>
      </c>
      <c r="X197" s="47">
        <f t="shared" si="158"/>
        <v>159.12200000000001</v>
      </c>
      <c r="Y197" s="47">
        <f t="shared" si="158"/>
        <v>0</v>
      </c>
      <c r="Z197" s="47">
        <f t="shared" si="158"/>
        <v>376.70100000000002</v>
      </c>
      <c r="AA197" s="47">
        <f t="shared" si="158"/>
        <v>0</v>
      </c>
      <c r="AB197" s="47">
        <f t="shared" si="158"/>
        <v>198.38</v>
      </c>
      <c r="AC197" s="47">
        <f t="shared" si="158"/>
        <v>0</v>
      </c>
      <c r="AD197" s="47">
        <f t="shared" si="158"/>
        <v>510.27</v>
      </c>
      <c r="AE197" s="47">
        <f t="shared" si="158"/>
        <v>0</v>
      </c>
      <c r="AF197" s="74"/>
    </row>
    <row r="198" spans="1:44" s="5" customFormat="1" ht="18.75">
      <c r="A198" s="4" t="s">
        <v>4</v>
      </c>
      <c r="B198" s="17">
        <f>SUM(B199:B202)</f>
        <v>4820.7999999999993</v>
      </c>
      <c r="C198" s="18">
        <f>SUM(C199:C202)</f>
        <v>3208.2860000000001</v>
      </c>
      <c r="D198" s="18">
        <f>SUM(D199:D202)</f>
        <v>2706.74</v>
      </c>
      <c r="E198" s="18">
        <f>SUM(E199:E202)</f>
        <v>2706.74</v>
      </c>
      <c r="F198" s="12">
        <f>E198/B198*100</f>
        <v>56.147112512446071</v>
      </c>
      <c r="G198" s="12">
        <f>E198/C198*100</f>
        <v>84.367166767551254</v>
      </c>
      <c r="H198" s="12">
        <f t="shared" ref="H198:AD198" si="160">H199+H200</f>
        <v>985.15300000000002</v>
      </c>
      <c r="I198" s="12">
        <f t="shared" si="160"/>
        <v>660.18</v>
      </c>
      <c r="J198" s="12">
        <f t="shared" si="160"/>
        <v>418.59300000000002</v>
      </c>
      <c r="K198" s="12">
        <f t="shared" si="160"/>
        <v>313.36</v>
      </c>
      <c r="L198" s="18">
        <f t="shared" si="160"/>
        <v>175.01900000000001</v>
      </c>
      <c r="M198" s="18">
        <f t="shared" si="160"/>
        <v>135.29</v>
      </c>
      <c r="N198" s="63">
        <f t="shared" si="160"/>
        <v>537.53499999999997</v>
      </c>
      <c r="O198" s="63">
        <f t="shared" si="160"/>
        <v>765.23</v>
      </c>
      <c r="P198" s="63">
        <f t="shared" si="160"/>
        <v>365.29500000000002</v>
      </c>
      <c r="Q198" s="63">
        <f t="shared" si="160"/>
        <v>270.64</v>
      </c>
      <c r="R198" s="63">
        <f t="shared" si="160"/>
        <v>253.04599999999999</v>
      </c>
      <c r="S198" s="63">
        <f t="shared" si="160"/>
        <v>133.94999999999999</v>
      </c>
      <c r="T198" s="13">
        <f t="shared" si="160"/>
        <v>473.64499999999998</v>
      </c>
      <c r="U198" s="13">
        <f t="shared" si="160"/>
        <v>428.09</v>
      </c>
      <c r="V198" s="12">
        <f t="shared" si="160"/>
        <v>368.041</v>
      </c>
      <c r="W198" s="12">
        <f t="shared" si="160"/>
        <v>0</v>
      </c>
      <c r="X198" s="12">
        <f t="shared" si="160"/>
        <v>159.12200000000001</v>
      </c>
      <c r="Y198" s="12">
        <f t="shared" si="160"/>
        <v>0</v>
      </c>
      <c r="Z198" s="12">
        <f t="shared" si="160"/>
        <v>376.70100000000002</v>
      </c>
      <c r="AA198" s="12">
        <f t="shared" si="160"/>
        <v>0</v>
      </c>
      <c r="AB198" s="12">
        <f t="shared" si="160"/>
        <v>198.38</v>
      </c>
      <c r="AC198" s="12">
        <f t="shared" si="160"/>
        <v>0</v>
      </c>
      <c r="AD198" s="12">
        <f t="shared" si="160"/>
        <v>510.27</v>
      </c>
      <c r="AE198" s="19"/>
      <c r="AF198" s="19"/>
    </row>
    <row r="199" spans="1:44" s="5" customFormat="1" ht="18.75">
      <c r="A199" s="35" t="s">
        <v>5</v>
      </c>
      <c r="B199" s="17">
        <f>H199+J199+L199+N199+P199+R199+T199+V199+X199+Z199+AB199+AD199</f>
        <v>0</v>
      </c>
      <c r="C199" s="12">
        <f>H199+J199+L199+N199+P199+R199+T199+V199+X199+Z199+AB199</f>
        <v>0</v>
      </c>
      <c r="D199" s="12">
        <f>E199</f>
        <v>0</v>
      </c>
      <c r="E199" s="12">
        <f>I199+K199+M199+O199+Q199+S199+U199+W199+Y199+AA199+AC199+AE98</f>
        <v>0</v>
      </c>
      <c r="F199" s="12"/>
      <c r="G199" s="12"/>
      <c r="H199" s="12"/>
      <c r="I199" s="12"/>
      <c r="J199" s="12"/>
      <c r="K199" s="12"/>
      <c r="L199" s="18"/>
      <c r="M199" s="18"/>
      <c r="N199" s="63"/>
      <c r="O199" s="63"/>
      <c r="P199" s="63"/>
      <c r="Q199" s="63"/>
      <c r="R199" s="63"/>
      <c r="S199" s="63"/>
      <c r="T199" s="13"/>
      <c r="U199" s="13"/>
      <c r="V199" s="12"/>
      <c r="W199" s="12"/>
      <c r="X199" s="12"/>
      <c r="Y199" s="12"/>
      <c r="Z199" s="12"/>
      <c r="AA199" s="12"/>
      <c r="AB199" s="12"/>
      <c r="AC199" s="12"/>
      <c r="AD199" s="12"/>
      <c r="AE199" s="45"/>
      <c r="AF199" s="19"/>
    </row>
    <row r="200" spans="1:44" s="5" customFormat="1" ht="18.75">
      <c r="A200" s="35" t="s">
        <v>6</v>
      </c>
      <c r="B200" s="17">
        <f>H200+J200+L200+N200+P200+R200+T200+V200+X200+Z200+AB200+AD200</f>
        <v>4820.7999999999993</v>
      </c>
      <c r="C200" s="12">
        <f>H200+J200+L200+N200+P200+R200+T200</f>
        <v>3208.2860000000001</v>
      </c>
      <c r="D200" s="12">
        <f>E200</f>
        <v>2706.74</v>
      </c>
      <c r="E200" s="12">
        <f>I200+K200+M200+O200+Q200+S200+U200+W200+Y200+AA200+AC200+AE99</f>
        <v>2706.74</v>
      </c>
      <c r="F200" s="12">
        <f>E200/B200*100</f>
        <v>56.147112512446071</v>
      </c>
      <c r="G200" s="12">
        <f>E200/C200*100</f>
        <v>84.367166767551254</v>
      </c>
      <c r="H200" s="12">
        <v>985.15300000000002</v>
      </c>
      <c r="I200" s="12">
        <v>660.18</v>
      </c>
      <c r="J200" s="12">
        <v>418.59300000000002</v>
      </c>
      <c r="K200" s="12">
        <v>313.36</v>
      </c>
      <c r="L200" s="18">
        <v>175.01900000000001</v>
      </c>
      <c r="M200" s="18">
        <v>135.29</v>
      </c>
      <c r="N200" s="63">
        <v>537.53499999999997</v>
      </c>
      <c r="O200" s="63">
        <v>765.23</v>
      </c>
      <c r="P200" s="63">
        <v>365.29500000000002</v>
      </c>
      <c r="Q200" s="63">
        <v>270.64</v>
      </c>
      <c r="R200" s="63">
        <v>253.04599999999999</v>
      </c>
      <c r="S200" s="63">
        <v>133.94999999999999</v>
      </c>
      <c r="T200" s="13">
        <v>473.64499999999998</v>
      </c>
      <c r="U200" s="13">
        <v>428.09</v>
      </c>
      <c r="V200" s="12">
        <v>368.041</v>
      </c>
      <c r="W200" s="12"/>
      <c r="X200" s="12">
        <v>159.12200000000001</v>
      </c>
      <c r="Y200" s="12"/>
      <c r="Z200" s="12">
        <v>376.70100000000002</v>
      </c>
      <c r="AA200" s="12"/>
      <c r="AB200" s="12">
        <v>198.38</v>
      </c>
      <c r="AC200" s="12"/>
      <c r="AD200" s="12">
        <v>510.27</v>
      </c>
      <c r="AE200" s="19"/>
      <c r="AF200" s="19"/>
    </row>
    <row r="201" spans="1:44" s="5" customFormat="1" ht="18.75">
      <c r="A201" s="35" t="s">
        <v>7</v>
      </c>
      <c r="B201" s="17">
        <f>H201+J201+L201+N201+P201+R201+T201+V201+X201+Z201+AB201+AD201</f>
        <v>0</v>
      </c>
      <c r="C201" s="12"/>
      <c r="D201" s="12"/>
      <c r="E201" s="12">
        <f>I201+K201+M201+O201+Q201+S201+U201+W201+Y201+AA201+AC201+AE100</f>
        <v>0</v>
      </c>
      <c r="F201" s="2"/>
      <c r="G201" s="2"/>
      <c r="H201" s="2"/>
      <c r="I201" s="2"/>
      <c r="J201" s="2"/>
      <c r="K201" s="2"/>
      <c r="L201" s="42"/>
      <c r="M201" s="42"/>
      <c r="N201" s="59"/>
      <c r="O201" s="59"/>
      <c r="P201" s="59"/>
      <c r="Q201" s="59"/>
      <c r="R201" s="59"/>
      <c r="S201" s="59"/>
      <c r="T201" s="3"/>
      <c r="U201" s="3"/>
      <c r="V201" s="2"/>
      <c r="W201" s="2"/>
      <c r="X201" s="2"/>
      <c r="Y201" s="2"/>
      <c r="Z201" s="2"/>
      <c r="AA201" s="2"/>
      <c r="AB201" s="2"/>
      <c r="AC201" s="2"/>
      <c r="AD201" s="2"/>
      <c r="AE201" s="45"/>
      <c r="AF201" s="19"/>
    </row>
    <row r="202" spans="1:44" s="5" customFormat="1" ht="18.75">
      <c r="A202" s="35" t="s">
        <v>8</v>
      </c>
      <c r="B202" s="17">
        <f>H202+J202+L202+N202+P202+R202+T202+V202+X202+Z202+AB202+AD202</f>
        <v>0</v>
      </c>
      <c r="C202" s="12"/>
      <c r="D202" s="12"/>
      <c r="E202" s="12">
        <f>I202+K202+M202+O202+Q202+S202+U202+W202+Y202+AA202+AC202+AE101</f>
        <v>0</v>
      </c>
      <c r="F202" s="2"/>
      <c r="G202" s="2"/>
      <c r="H202" s="2"/>
      <c r="I202" s="2"/>
      <c r="J202" s="2"/>
      <c r="K202" s="2"/>
      <c r="L202" s="42"/>
      <c r="M202" s="42"/>
      <c r="N202" s="59"/>
      <c r="O202" s="59"/>
      <c r="P202" s="59"/>
      <c r="Q202" s="59"/>
      <c r="R202" s="59"/>
      <c r="S202" s="59"/>
      <c r="T202" s="3"/>
      <c r="U202" s="3"/>
      <c r="V202" s="2"/>
      <c r="W202" s="2"/>
      <c r="X202" s="2"/>
      <c r="Y202" s="2"/>
      <c r="Z202" s="2"/>
      <c r="AA202" s="2"/>
      <c r="AB202" s="2"/>
      <c r="AC202" s="2"/>
      <c r="AD202" s="2"/>
      <c r="AE202" s="45"/>
      <c r="AF202" s="19"/>
    </row>
    <row r="203" spans="1:44" s="5" customFormat="1" ht="18.75">
      <c r="A203" s="4" t="s">
        <v>41</v>
      </c>
      <c r="B203" s="7">
        <f>B204+B205+B206+B207</f>
        <v>249087.58200000005</v>
      </c>
      <c r="C203" s="88">
        <f>C7+C152+C176</f>
        <v>140228.66500000001</v>
      </c>
      <c r="D203" s="7">
        <f>D7+D152+D176</f>
        <v>124849.19</v>
      </c>
      <c r="E203" s="7">
        <f>E7+E152+E176</f>
        <v>125683.39</v>
      </c>
      <c r="F203" s="2">
        <f>E203/B203*100</f>
        <v>50.457509359097628</v>
      </c>
      <c r="G203" s="2">
        <f>E203/C203*100</f>
        <v>89.627459549729011</v>
      </c>
      <c r="H203" s="2">
        <f t="shared" ref="H203:M203" si="161">H7+H152+H176</f>
        <v>12664.21</v>
      </c>
      <c r="I203" s="2">
        <f t="shared" si="161"/>
        <v>8184.7800000000007</v>
      </c>
      <c r="J203" s="2">
        <f t="shared" si="161"/>
        <v>19808.745999999999</v>
      </c>
      <c r="K203" s="2">
        <f t="shared" si="161"/>
        <v>18465.29</v>
      </c>
      <c r="L203" s="2">
        <f t="shared" si="161"/>
        <v>16318.466999999999</v>
      </c>
      <c r="M203" s="2">
        <f t="shared" si="161"/>
        <v>14442.91</v>
      </c>
      <c r="N203" s="59">
        <f>N7+N152+N176</f>
        <v>22691.962</v>
      </c>
      <c r="O203" s="59">
        <f>O204+O205+O206+O207</f>
        <v>19551.43</v>
      </c>
      <c r="P203" s="59">
        <f t="shared" ref="P203:AE203" si="162">P7+P152+P176</f>
        <v>20731.093000000001</v>
      </c>
      <c r="Q203" s="59">
        <f t="shared" si="162"/>
        <v>20785.04</v>
      </c>
      <c r="R203" s="59">
        <f>R204+R205+R206+R207</f>
        <v>19337.171000000002</v>
      </c>
      <c r="S203" s="59">
        <f t="shared" si="162"/>
        <v>22035.439999999999</v>
      </c>
      <c r="T203" s="3">
        <f>T204+T205+T206+T207</f>
        <v>28676.995999999999</v>
      </c>
      <c r="U203" s="3">
        <f t="shared" si="162"/>
        <v>22368.500000000004</v>
      </c>
      <c r="V203" s="2">
        <f t="shared" si="162"/>
        <v>12024.258</v>
      </c>
      <c r="W203" s="2">
        <f t="shared" si="162"/>
        <v>0</v>
      </c>
      <c r="X203" s="2">
        <f t="shared" si="162"/>
        <v>22718.468000000001</v>
      </c>
      <c r="Y203" s="2">
        <f t="shared" si="162"/>
        <v>0</v>
      </c>
      <c r="Z203" s="2">
        <f t="shared" si="162"/>
        <v>18143.759999999998</v>
      </c>
      <c r="AA203" s="2">
        <f t="shared" si="162"/>
        <v>0</v>
      </c>
      <c r="AB203" s="2">
        <f t="shared" si="162"/>
        <v>13048.471000000001</v>
      </c>
      <c r="AC203" s="2">
        <f t="shared" si="162"/>
        <v>0</v>
      </c>
      <c r="AD203" s="2">
        <f t="shared" si="162"/>
        <v>42923.909999999996</v>
      </c>
      <c r="AE203" s="2">
        <f t="shared" si="162"/>
        <v>0</v>
      </c>
      <c r="AF203" s="19"/>
      <c r="AG203" s="46">
        <f>AD203+AB203+Z203+X203+V203+T203+R203+P203+N203+L203+J203+H203</f>
        <v>249087.51200000002</v>
      </c>
    </row>
    <row r="204" spans="1:44" s="5" customFormat="1" ht="18.75">
      <c r="A204" s="35" t="s">
        <v>5</v>
      </c>
      <c r="B204" s="9">
        <f>B12+B18+B24+B30+B36+B42+B48+B54+B60+B66+B72+B78+B86+B92+B98+B104+B112+B118+B124+B130+B136+B148+B156+B161+B166+B172+B180+B186+B192+B199</f>
        <v>7546.8</v>
      </c>
      <c r="C204" s="87">
        <f t="shared" ref="C204:E204" si="163">C12+C18+C24+C30+C36+C42+C48+C54+C60+C66+C72+C78+C86+C92+C98+C104+C112+C118+C124+C130+C136+C148+C156+C161+C166+C172+C180+C186+C192+C199</f>
        <v>5968.1399999999994</v>
      </c>
      <c r="D204" s="9">
        <f t="shared" si="163"/>
        <v>6456.26</v>
      </c>
      <c r="E204" s="9">
        <f t="shared" si="163"/>
        <v>6456.26</v>
      </c>
      <c r="F204" s="12">
        <f>E204/B204*100</f>
        <v>85.54963693220968</v>
      </c>
      <c r="G204" s="12">
        <f>E204/C204*100</f>
        <v>108.17876256254044</v>
      </c>
      <c r="H204" s="9">
        <f t="shared" ref="H204:AE204" si="164">H12+H18+H24+H30+H36+H42+H48+H54+H60+H66+H72+H78+H86+H92+H98+H104+H112+H118+H124+H130+H136+H148+H156+H161+H166+H172+H180+H186+H192+H199</f>
        <v>310.7</v>
      </c>
      <c r="I204" s="9">
        <f t="shared" si="164"/>
        <v>19</v>
      </c>
      <c r="J204" s="9">
        <f t="shared" si="164"/>
        <v>1117.42</v>
      </c>
      <c r="K204" s="9">
        <f t="shared" si="164"/>
        <v>1330.7</v>
      </c>
      <c r="L204" s="9">
        <f t="shared" si="164"/>
        <v>1192.42</v>
      </c>
      <c r="M204" s="9">
        <f t="shared" si="164"/>
        <v>1270.3</v>
      </c>
      <c r="N204" s="9">
        <f t="shared" si="164"/>
        <v>1541.8</v>
      </c>
      <c r="O204" s="9">
        <f t="shared" si="164"/>
        <v>602</v>
      </c>
      <c r="P204" s="9">
        <f t="shared" si="164"/>
        <v>650.70000000000005</v>
      </c>
      <c r="Q204" s="9">
        <f t="shared" si="164"/>
        <v>1882.5</v>
      </c>
      <c r="R204" s="63">
        <f t="shared" si="164"/>
        <v>604.4</v>
      </c>
      <c r="S204" s="63">
        <f t="shared" si="164"/>
        <v>1245.1600000000001</v>
      </c>
      <c r="T204" s="10">
        <f t="shared" si="164"/>
        <v>550.70000000000005</v>
      </c>
      <c r="U204" s="10">
        <f t="shared" si="164"/>
        <v>106.6</v>
      </c>
      <c r="V204" s="9">
        <f t="shared" si="164"/>
        <v>553.20000000000005</v>
      </c>
      <c r="W204" s="9">
        <f t="shared" si="164"/>
        <v>0</v>
      </c>
      <c r="X204" s="9">
        <f t="shared" si="164"/>
        <v>550.70000000000005</v>
      </c>
      <c r="Y204" s="9">
        <f t="shared" si="164"/>
        <v>0</v>
      </c>
      <c r="Z204" s="9">
        <f t="shared" si="164"/>
        <v>406.57</v>
      </c>
      <c r="AA204" s="9">
        <f t="shared" si="164"/>
        <v>0</v>
      </c>
      <c r="AB204" s="9">
        <f t="shared" si="164"/>
        <v>48.09</v>
      </c>
      <c r="AC204" s="9">
        <f t="shared" si="164"/>
        <v>0</v>
      </c>
      <c r="AD204" s="9">
        <f t="shared" si="164"/>
        <v>20.100000000000001</v>
      </c>
      <c r="AE204" s="9">
        <f t="shared" si="164"/>
        <v>0</v>
      </c>
      <c r="AF204" s="19"/>
    </row>
    <row r="205" spans="1:44" s="5" customFormat="1" ht="18.75">
      <c r="A205" s="35" t="s">
        <v>6</v>
      </c>
      <c r="B205" s="9">
        <f>B200+B193+B187+B181+B173+B167+B162+B157+B125+B119+B113+B105+B99+B93+B87+B61+B55+B43+B31+B25+B19+B13+B73+B79+B37</f>
        <v>210965.78200000006</v>
      </c>
      <c r="C205" s="87">
        <f t="shared" ref="C205:E205" si="165">C200+C193+C187+C181+C173+C167+C162+C157+C125+C119+C113+C105+C99+C93+C87+C61+C55+C43+C31+C25+C19+C13+C73+C79+C37</f>
        <v>128700.52500000001</v>
      </c>
      <c r="D205" s="9">
        <f t="shared" si="165"/>
        <v>117982.93000000004</v>
      </c>
      <c r="E205" s="9">
        <f t="shared" si="165"/>
        <v>117982.93000000004</v>
      </c>
      <c r="F205" s="12">
        <f>E205/B205*100</f>
        <v>55.925149984749659</v>
      </c>
      <c r="G205" s="12">
        <f>E205/C205*100</f>
        <v>91.672454327595034</v>
      </c>
      <c r="H205" s="9">
        <f t="shared" ref="H205:AE205" si="166">H200+H193+H187+H181+H173+H167+H162+H157+H125+H119+H113+H105+H99+H93+H87+H61+H55+H43+H31+H25+H19+H13+H73+H79+H37</f>
        <v>12353.51</v>
      </c>
      <c r="I205" s="9">
        <f t="shared" si="166"/>
        <v>8165.78</v>
      </c>
      <c r="J205" s="9">
        <f t="shared" si="166"/>
        <v>18691.326000000001</v>
      </c>
      <c r="K205" s="9">
        <f t="shared" si="166"/>
        <v>17134.59</v>
      </c>
      <c r="L205" s="9">
        <f t="shared" si="166"/>
        <v>15126.066999999999</v>
      </c>
      <c r="M205" s="9">
        <f t="shared" si="166"/>
        <v>13172.609999999997</v>
      </c>
      <c r="N205" s="9">
        <f t="shared" si="166"/>
        <v>20850.161999999997</v>
      </c>
      <c r="O205" s="9">
        <f t="shared" si="166"/>
        <v>18949.43</v>
      </c>
      <c r="P205" s="9">
        <f t="shared" si="166"/>
        <v>20080.393</v>
      </c>
      <c r="Q205" s="9">
        <f t="shared" si="166"/>
        <v>18602.54</v>
      </c>
      <c r="R205" s="63">
        <f t="shared" si="166"/>
        <v>18582.771000000001</v>
      </c>
      <c r="S205" s="63">
        <f t="shared" si="166"/>
        <v>20790.28</v>
      </c>
      <c r="T205" s="10">
        <f t="shared" si="166"/>
        <v>23016.295999999998</v>
      </c>
      <c r="U205" s="10">
        <f t="shared" si="166"/>
        <v>21167.7</v>
      </c>
      <c r="V205" s="9">
        <f t="shared" si="166"/>
        <v>11471.057999999999</v>
      </c>
      <c r="W205" s="9">
        <f t="shared" si="166"/>
        <v>0</v>
      </c>
      <c r="X205" s="9">
        <f t="shared" si="166"/>
        <v>22167.768</v>
      </c>
      <c r="Y205" s="9">
        <f t="shared" si="166"/>
        <v>0</v>
      </c>
      <c r="Z205" s="9">
        <f t="shared" si="166"/>
        <v>17722.189999999999</v>
      </c>
      <c r="AA205" s="9">
        <f t="shared" si="166"/>
        <v>0</v>
      </c>
      <c r="AB205" s="9">
        <f t="shared" si="166"/>
        <v>13000.381000000001</v>
      </c>
      <c r="AC205" s="9">
        <f t="shared" si="166"/>
        <v>0</v>
      </c>
      <c r="AD205" s="9">
        <f t="shared" si="166"/>
        <v>17903.810000000001</v>
      </c>
      <c r="AE205" s="9">
        <f t="shared" si="166"/>
        <v>0</v>
      </c>
      <c r="AF205" s="19"/>
    </row>
    <row r="206" spans="1:44" s="5" customFormat="1" ht="18.75">
      <c r="A206" s="35" t="s">
        <v>7</v>
      </c>
      <c r="B206" s="9">
        <f>B50</f>
        <v>15</v>
      </c>
      <c r="C206" s="87">
        <f t="shared" ref="C206:E206" si="167">C50</f>
        <v>0</v>
      </c>
      <c r="D206" s="9">
        <f t="shared" si="167"/>
        <v>0</v>
      </c>
      <c r="E206" s="9">
        <f t="shared" si="167"/>
        <v>0</v>
      </c>
      <c r="F206" s="2"/>
      <c r="G206" s="2"/>
      <c r="H206" s="9">
        <f t="shared" ref="H206:AE206" si="168">H50</f>
        <v>0</v>
      </c>
      <c r="I206" s="9">
        <f t="shared" si="168"/>
        <v>0</v>
      </c>
      <c r="J206" s="9">
        <f t="shared" si="168"/>
        <v>0</v>
      </c>
      <c r="K206" s="9">
        <f t="shared" si="168"/>
        <v>0</v>
      </c>
      <c r="L206" s="9">
        <f t="shared" si="168"/>
        <v>0</v>
      </c>
      <c r="M206" s="9">
        <f t="shared" si="168"/>
        <v>0</v>
      </c>
      <c r="N206" s="9">
        <f t="shared" si="168"/>
        <v>0</v>
      </c>
      <c r="O206" s="9">
        <f t="shared" si="168"/>
        <v>0</v>
      </c>
      <c r="P206" s="9">
        <f t="shared" si="168"/>
        <v>0</v>
      </c>
      <c r="Q206" s="9">
        <f t="shared" si="168"/>
        <v>0</v>
      </c>
      <c r="R206" s="63">
        <f t="shared" si="168"/>
        <v>0</v>
      </c>
      <c r="S206" s="63">
        <f t="shared" si="168"/>
        <v>0</v>
      </c>
      <c r="T206" s="10">
        <f t="shared" si="168"/>
        <v>0</v>
      </c>
      <c r="U206" s="10">
        <f t="shared" si="168"/>
        <v>0</v>
      </c>
      <c r="V206" s="9">
        <f t="shared" si="168"/>
        <v>0</v>
      </c>
      <c r="W206" s="9">
        <f t="shared" si="168"/>
        <v>0</v>
      </c>
      <c r="X206" s="9">
        <f t="shared" si="168"/>
        <v>0</v>
      </c>
      <c r="Y206" s="9">
        <f t="shared" si="168"/>
        <v>0</v>
      </c>
      <c r="Z206" s="9">
        <f t="shared" si="168"/>
        <v>15</v>
      </c>
      <c r="AA206" s="9">
        <f t="shared" si="168"/>
        <v>0</v>
      </c>
      <c r="AB206" s="9">
        <f t="shared" si="168"/>
        <v>0</v>
      </c>
      <c r="AC206" s="9">
        <f t="shared" si="168"/>
        <v>0</v>
      </c>
      <c r="AD206" s="9">
        <f t="shared" si="168"/>
        <v>0</v>
      </c>
      <c r="AE206" s="9">
        <f t="shared" si="168"/>
        <v>0</v>
      </c>
      <c r="AF206" s="19"/>
    </row>
    <row r="207" spans="1:44" s="5" customFormat="1" ht="18.75">
      <c r="A207" s="35" t="s">
        <v>8</v>
      </c>
      <c r="B207" s="12">
        <f>B133+B139+B145+B151+B169</f>
        <v>30560</v>
      </c>
      <c r="C207" s="86">
        <f t="shared" ref="C207:E207" si="169">C133+C139+C145+C151+C169</f>
        <v>5560</v>
      </c>
      <c r="D207" s="12">
        <f t="shared" si="169"/>
        <v>410</v>
      </c>
      <c r="E207" s="12">
        <f t="shared" si="169"/>
        <v>1244.2</v>
      </c>
      <c r="F207" s="12">
        <f>E207/B207*100</f>
        <v>4.0713350785340312</v>
      </c>
      <c r="G207" s="12">
        <f>E207/C207*100</f>
        <v>22.377697841726622</v>
      </c>
      <c r="H207" s="12">
        <f t="shared" ref="H207:AE207" si="170">H133+H139+H145+H151+H169</f>
        <v>0</v>
      </c>
      <c r="I207" s="12">
        <f t="shared" si="170"/>
        <v>0</v>
      </c>
      <c r="J207" s="12">
        <f t="shared" si="170"/>
        <v>0</v>
      </c>
      <c r="K207" s="12">
        <f t="shared" si="170"/>
        <v>0</v>
      </c>
      <c r="L207" s="12">
        <f t="shared" si="170"/>
        <v>0</v>
      </c>
      <c r="M207" s="12">
        <f t="shared" si="170"/>
        <v>0</v>
      </c>
      <c r="N207" s="12">
        <f t="shared" si="170"/>
        <v>300</v>
      </c>
      <c r="O207" s="12">
        <f t="shared" si="170"/>
        <v>0</v>
      </c>
      <c r="P207" s="12">
        <f t="shared" si="170"/>
        <v>0</v>
      </c>
      <c r="Q207" s="12">
        <f t="shared" si="170"/>
        <v>300</v>
      </c>
      <c r="R207" s="12">
        <f t="shared" si="170"/>
        <v>150</v>
      </c>
      <c r="S207" s="12">
        <f t="shared" si="170"/>
        <v>0</v>
      </c>
      <c r="T207" s="12">
        <f t="shared" si="170"/>
        <v>5110</v>
      </c>
      <c r="U207" s="12">
        <f t="shared" si="170"/>
        <v>1094.2</v>
      </c>
      <c r="V207" s="12">
        <f t="shared" si="170"/>
        <v>0</v>
      </c>
      <c r="W207" s="12">
        <f t="shared" si="170"/>
        <v>0</v>
      </c>
      <c r="X207" s="12">
        <f t="shared" si="170"/>
        <v>0</v>
      </c>
      <c r="Y207" s="12">
        <f t="shared" si="170"/>
        <v>0</v>
      </c>
      <c r="Z207" s="12">
        <f t="shared" si="170"/>
        <v>0</v>
      </c>
      <c r="AA207" s="12">
        <f t="shared" si="170"/>
        <v>0</v>
      </c>
      <c r="AB207" s="12">
        <f t="shared" si="170"/>
        <v>0</v>
      </c>
      <c r="AC207" s="12">
        <f t="shared" si="170"/>
        <v>0</v>
      </c>
      <c r="AD207" s="12">
        <f t="shared" si="170"/>
        <v>25000</v>
      </c>
      <c r="AE207" s="12">
        <f t="shared" si="170"/>
        <v>0</v>
      </c>
      <c r="AF207" s="19"/>
    </row>
    <row r="208" spans="1:44" s="50" customFormat="1" ht="49.5" customHeight="1">
      <c r="A208" s="48"/>
      <c r="B208" s="114" t="s">
        <v>76</v>
      </c>
      <c r="C208" s="114"/>
      <c r="D208" s="114"/>
      <c r="E208" s="114"/>
      <c r="F208" s="114"/>
      <c r="G208" s="114"/>
      <c r="H208" s="114"/>
      <c r="I208" s="114"/>
      <c r="J208" s="49"/>
      <c r="K208" s="49"/>
      <c r="L208" s="49"/>
      <c r="M208" s="49"/>
      <c r="N208" s="65"/>
      <c r="O208" s="65"/>
      <c r="P208" s="65"/>
      <c r="Q208" s="78"/>
      <c r="R208" s="82"/>
      <c r="S208" s="82"/>
      <c r="T208" s="84"/>
      <c r="U208" s="84"/>
      <c r="V208" s="78"/>
      <c r="W208" s="78"/>
      <c r="X208" s="82"/>
      <c r="Y208" s="78"/>
      <c r="Z208" s="78"/>
      <c r="AA208" s="78"/>
      <c r="AB208" s="78"/>
      <c r="AC208" s="78"/>
      <c r="AD208" s="78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  <c r="AP208" s="49"/>
      <c r="AQ208" s="28"/>
      <c r="AR208" s="48"/>
    </row>
    <row r="209" spans="1:44" s="50" customFormat="1" ht="25.5" customHeight="1">
      <c r="A209" s="48"/>
      <c r="B209" s="114" t="s">
        <v>86</v>
      </c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  <c r="T209" s="114"/>
      <c r="U209" s="114"/>
      <c r="V209" s="114"/>
      <c r="W209" s="114"/>
      <c r="X209" s="114"/>
      <c r="Y209" s="114"/>
      <c r="Z209" s="114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28"/>
      <c r="AR209" s="48"/>
    </row>
  </sheetData>
  <mergeCells count="28">
    <mergeCell ref="B209:Z209"/>
    <mergeCell ref="C1:C2"/>
    <mergeCell ref="D1:D2"/>
    <mergeCell ref="E1:E2"/>
    <mergeCell ref="F1:G1"/>
    <mergeCell ref="B208:I208"/>
    <mergeCell ref="H1:I1"/>
    <mergeCell ref="J1:K1"/>
    <mergeCell ref="L1:M1"/>
    <mergeCell ref="N1:O1"/>
    <mergeCell ref="P1:Q1"/>
    <mergeCell ref="R1:S1"/>
    <mergeCell ref="B1:B2"/>
    <mergeCell ref="AF190:AF195"/>
    <mergeCell ref="AF1:AF2"/>
    <mergeCell ref="A5:AF5"/>
    <mergeCell ref="T1:U1"/>
    <mergeCell ref="V1:W1"/>
    <mergeCell ref="X1:Y1"/>
    <mergeCell ref="Z1:AA1"/>
    <mergeCell ref="AB1:AC1"/>
    <mergeCell ref="A1:A2"/>
    <mergeCell ref="AF155:AF159"/>
    <mergeCell ref="AF160:AF164"/>
    <mergeCell ref="AF165:AF169"/>
    <mergeCell ref="AF170:AF175"/>
    <mergeCell ref="AD1:AE1"/>
    <mergeCell ref="AF144:AF145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41" orientation="landscape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TihonowaLA</cp:lastModifiedBy>
  <cp:lastPrinted>2015-08-05T05:52:24Z</cp:lastPrinted>
  <dcterms:created xsi:type="dcterms:W3CDTF">2015-03-18T10:06:26Z</dcterms:created>
  <dcterms:modified xsi:type="dcterms:W3CDTF">2015-08-11T11:48:02Z</dcterms:modified>
</cp:coreProperties>
</file>